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7920" windowHeight="10380" tabRatio="864" activeTab="0"/>
  </bookViews>
  <sheets>
    <sheet name="GA-1工法" sheetId="1" r:id="rId1"/>
    <sheet name="GAｰ2工法" sheetId="2" r:id="rId2"/>
    <sheet name="GR工法" sheetId="3" r:id="rId3"/>
    <sheet name="GR-V工法" sheetId="4" r:id="rId4"/>
    <sheet name="GRG工法" sheetId="5" r:id="rId5"/>
    <sheet name="GR-A工法" sheetId="6" r:id="rId6"/>
    <sheet name="GR-B工法" sheetId="7" r:id="rId7"/>
    <sheet name="GR-C工法" sheetId="8" r:id="rId8"/>
    <sheet name="GR-D工法" sheetId="9" r:id="rId9"/>
    <sheet name="GR-J工法" sheetId="10" r:id="rId10"/>
    <sheet name="UGA工法" sheetId="11" r:id="rId11"/>
  </sheets>
  <definedNames/>
  <calcPr fullCalcOnLoad="1"/>
</workbook>
</file>

<file path=xl/sharedStrings.xml><?xml version="1.0" encoding="utf-8"?>
<sst xmlns="http://schemas.openxmlformats.org/spreadsheetml/2006/main" count="492" uniqueCount="148">
  <si>
    <t>18kg缶</t>
  </si>
  <si>
    <t>合計kg</t>
  </si>
  <si>
    <t>個数</t>
  </si>
  <si>
    <t>下塗り</t>
  </si>
  <si>
    <t>上塗り</t>
  </si>
  <si>
    <t>SCｰ200</t>
  </si>
  <si>
    <t>Gｰ100</t>
  </si>
  <si>
    <t>20kg袋</t>
  </si>
  <si>
    <t>18kg袋</t>
  </si>
  <si>
    <t>液9:粉18</t>
  </si>
  <si>
    <t>㎡</t>
  </si>
  <si>
    <t>原液塗布</t>
  </si>
  <si>
    <t>PTCﾌﾟﾗｲﾏｰ</t>
  </si>
  <si>
    <t>18kg缶</t>
  </si>
  <si>
    <t>㎡</t>
  </si>
  <si>
    <t>PTCﾌﾟﾗｲﾏｰ</t>
  </si>
  <si>
    <t>水配合比</t>
  </si>
  <si>
    <t>kg</t>
  </si>
  <si>
    <t>18kg缶</t>
  </si>
  <si>
    <t>液3：粉10：水1～3</t>
  </si>
  <si>
    <t>液3：粉10：水1～3</t>
  </si>
  <si>
    <t>8kg缶</t>
  </si>
  <si>
    <t>15kgｾｯﾄ</t>
  </si>
  <si>
    <t>SC-400</t>
  </si>
  <si>
    <r>
      <t>SCｰ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00</t>
    </r>
  </si>
  <si>
    <t>Rｰ300</t>
  </si>
  <si>
    <t>17kg袋</t>
  </si>
  <si>
    <t>中塗り①</t>
  </si>
  <si>
    <t>中塗り②</t>
  </si>
  <si>
    <t>ﾌﾟﾗｲﾏｰ</t>
  </si>
  <si>
    <t>液4：粉17：水1</t>
  </si>
  <si>
    <t>SCｰ300</t>
  </si>
  <si>
    <t>SCｰ300</t>
  </si>
  <si>
    <t>原液塗布</t>
  </si>
  <si>
    <t>FE-2000</t>
  </si>
  <si>
    <t>AQﾌﾟﾗｲﾏｰ</t>
  </si>
  <si>
    <t>20kg袋</t>
  </si>
  <si>
    <t>上塗り</t>
  </si>
  <si>
    <t>材料名</t>
  </si>
  <si>
    <t>荷姿</t>
  </si>
  <si>
    <t>施工面積</t>
  </si>
  <si>
    <t>　　ビッグサンＧＡ－２工法</t>
  </si>
  <si>
    <t>無機質浸透型塗布防水</t>
  </si>
  <si>
    <t>工  程</t>
  </si>
  <si>
    <t>1㎡当り塗布量</t>
  </si>
  <si>
    <t>㎡</t>
  </si>
  <si>
    <t>㎏</t>
  </si>
  <si>
    <t>TOTAL</t>
  </si>
  <si>
    <t>使用数量（㎏）</t>
  </si>
  <si>
    <t>配   合</t>
  </si>
  <si>
    <r>
      <t>□</t>
    </r>
    <r>
      <rPr>
        <sz val="11"/>
        <rFont val="ＭＳ Ｐゴシック"/>
        <family val="3"/>
      </rPr>
      <t>に㎡数を入力すると材料の</t>
    </r>
  </si>
  <si>
    <t>必要数量が自動計算されます。</t>
  </si>
  <si>
    <t>㎏</t>
  </si>
  <si>
    <t>1㎡当り塗布量</t>
  </si>
  <si>
    <t>TOTAL</t>
  </si>
  <si>
    <t>材料名</t>
  </si>
  <si>
    <t>　　ビッグサンＧＲ工法</t>
  </si>
  <si>
    <t>Rｰ300</t>
  </si>
  <si>
    <t>　　ビッグサンＧＲＧ工法</t>
  </si>
  <si>
    <t>G-400</t>
  </si>
  <si>
    <t>SCｰ400</t>
  </si>
  <si>
    <t>㎏</t>
  </si>
  <si>
    <t>　　ビッグサンＧＲ－Ａ工法</t>
  </si>
  <si>
    <t>SCｰ300</t>
  </si>
  <si>
    <t>Rｰ300</t>
  </si>
  <si>
    <t>PTCﾌﾟﾗｲﾏｰ</t>
  </si>
  <si>
    <t>PTCﾌﾟﾗｲﾏ-</t>
  </si>
  <si>
    <t>プライマー</t>
  </si>
  <si>
    <t>防水材　　　下塗り</t>
  </si>
  <si>
    <t>防水材　　　上塗り</t>
  </si>
  <si>
    <t>防食材①</t>
  </si>
  <si>
    <t>防食材②</t>
  </si>
  <si>
    <t>　　ビッグサンＧＲ－Ｂ工法</t>
  </si>
  <si>
    <t>　　ビッグサンＧＲ－Ｃ工法</t>
  </si>
  <si>
    <t>防水材　　下塗り</t>
  </si>
  <si>
    <t>防食材　　　上塗り①</t>
  </si>
  <si>
    <t>防食材　　　上塗り②</t>
  </si>
  <si>
    <t>AQﾌﾟﾗｲﾏｰ</t>
  </si>
  <si>
    <t>FE-2000</t>
  </si>
  <si>
    <t>FE-3000</t>
  </si>
  <si>
    <t>8kgｾｯﾄ</t>
  </si>
  <si>
    <t>15kgｾｯﾄ</t>
  </si>
  <si>
    <t>PTCﾌﾟﾗｲﾏ-</t>
  </si>
  <si>
    <t>SCｰ300</t>
  </si>
  <si>
    <t>Rｰ300</t>
  </si>
  <si>
    <t>　　ビッグサンＧＲ－Ｄ工法</t>
  </si>
  <si>
    <t>SCｰ300</t>
  </si>
  <si>
    <t>Rｰ300</t>
  </si>
  <si>
    <t>PTCﾌﾟﾗｲﾏｰ</t>
  </si>
  <si>
    <t>AQﾌﾟﾗｲﾏｰ</t>
  </si>
  <si>
    <t>FE-2000</t>
  </si>
  <si>
    <t>FE-3000</t>
  </si>
  <si>
    <t>PTCﾌﾟﾗｲﾏ-</t>
  </si>
  <si>
    <t>SCｰ300</t>
  </si>
  <si>
    <t>Rｰ300</t>
  </si>
  <si>
    <t>AQﾌﾟﾗｲﾏｰ</t>
  </si>
  <si>
    <t>FE-2000</t>
  </si>
  <si>
    <t>FE-3000</t>
  </si>
  <si>
    <t>防食材　　　上塗り③</t>
  </si>
  <si>
    <t>AQ-2500</t>
  </si>
  <si>
    <t>AQ-2500</t>
  </si>
  <si>
    <t>AQ-2500</t>
  </si>
  <si>
    <t>AQ-2500</t>
  </si>
  <si>
    <t>　　ビッグサンＧＲ－Ｊ工法</t>
  </si>
  <si>
    <t>　　ビッグサンＵＧＡ工法</t>
  </si>
  <si>
    <r>
      <t>SCｰ2</t>
    </r>
    <r>
      <rPr>
        <sz val="11"/>
        <rFont val="ＭＳ Ｐゴシック"/>
        <family val="3"/>
      </rPr>
      <t>500</t>
    </r>
  </si>
  <si>
    <t>Rｰ2000</t>
  </si>
  <si>
    <t>G-1000</t>
  </si>
  <si>
    <t>Aﾌﾟﾗｲﾏｰ</t>
  </si>
  <si>
    <t>10kg缶</t>
  </si>
  <si>
    <t>25kg袋</t>
  </si>
  <si>
    <t>㎡</t>
  </si>
  <si>
    <t>プライマー</t>
  </si>
  <si>
    <t>Aﾌﾟﾗｲﾏｰ</t>
  </si>
  <si>
    <t>SCｰ2500</t>
  </si>
  <si>
    <t>液10:粉25</t>
  </si>
  <si>
    <t>Rｰ2000</t>
  </si>
  <si>
    <t>液10：粉40：水3.5</t>
  </si>
  <si>
    <t>G-1000</t>
  </si>
  <si>
    <t>下塗り①</t>
  </si>
  <si>
    <t>下塗り②</t>
  </si>
  <si>
    <t>上塗り①</t>
  </si>
  <si>
    <t>上塗り②</t>
  </si>
  <si>
    <t>　　ビッグサンＧＡ－１工法</t>
  </si>
  <si>
    <t>ケイ酸質系塗布防水材</t>
  </si>
  <si>
    <t>P-200</t>
  </si>
  <si>
    <t>25kg缶</t>
  </si>
  <si>
    <t>P-200：水＝25：6～7</t>
  </si>
  <si>
    <t>P-200</t>
  </si>
  <si>
    <t>水</t>
  </si>
  <si>
    <t>㎏</t>
  </si>
  <si>
    <t>※上記配合比はコテ配合です。</t>
  </si>
  <si>
    <t>　 ハケ配合の場合は添加水7～7.5㎏で調整して下さい。</t>
  </si>
  <si>
    <r>
      <t>ＦＥ-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000</t>
    </r>
  </si>
  <si>
    <t>8kgｾｯﾄ</t>
  </si>
  <si>
    <t>防食材</t>
  </si>
  <si>
    <t>主剤4：硬化剤4</t>
  </si>
  <si>
    <t>主剤12：硬化剤3</t>
  </si>
  <si>
    <t>FE-3000</t>
  </si>
  <si>
    <t>AQﾌﾟﾗｲﾏｰ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</si>
  <si>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kgセット</t>
    </r>
  </si>
  <si>
    <t>　　ビッグサンＧＲ－Ｖ工法</t>
  </si>
  <si>
    <t>BSｸﾛｽV</t>
  </si>
  <si>
    <t>100ｍ巻</t>
  </si>
  <si>
    <t>㎡</t>
  </si>
  <si>
    <t>ｸﾛｽ㎡</t>
  </si>
  <si>
    <t>5cmﾗｯﾌﾟ</t>
  </si>
  <si>
    <t>ｸ ﾛ ｽ V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</si>
</sst>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_);[Red]\(0.00\)"/>
    <numFmt numFmtId="182" formatCode="0.00_ "/>
    <numFmt numFmtId="183" formatCode="0.0_ "/>
    <numFmt numFmtId="184" formatCode="0_ "/>
    <numFmt numFmtId="185" formatCode="0.000_ "/>
    <numFmt numFmtId="186" formatCode="&quot;¥&quot;#,##0_);[Red]\(&quot;¥&quot;#,##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6" fontId="0" fillId="34" borderId="0" xfId="57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1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12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2" xfId="0" applyFont="1" applyFill="1" applyBorder="1" applyAlignment="1">
      <alignment/>
    </xf>
    <xf numFmtId="2" fontId="0" fillId="34" borderId="10" xfId="0" applyNumberForma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right" vertical="center"/>
    </xf>
    <xf numFmtId="2" fontId="0" fillId="34" borderId="0" xfId="0" applyNumberForma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6" fontId="0" fillId="34" borderId="0" xfId="0" applyNumberFormat="1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6" fontId="0" fillId="34" borderId="0" xfId="57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6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6" fontId="0" fillId="34" borderId="0" xfId="57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right" vertical="center"/>
    </xf>
    <xf numFmtId="2" fontId="0" fillId="34" borderId="10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6" fontId="0" fillId="34" borderId="0" xfId="57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2" fontId="0" fillId="35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13" fillId="34" borderId="0" xfId="0" applyFont="1" applyFill="1" applyAlignment="1">
      <alignment/>
    </xf>
    <xf numFmtId="0" fontId="0" fillId="34" borderId="13" xfId="0" applyFill="1" applyBorder="1" applyAlignment="1">
      <alignment horizontal="center"/>
    </xf>
    <xf numFmtId="6" fontId="0" fillId="0" borderId="0" xfId="57" applyFont="1" applyFill="1" applyBorder="1" applyAlignment="1">
      <alignment/>
    </xf>
    <xf numFmtId="0" fontId="0" fillId="36" borderId="16" xfId="0" applyFill="1" applyBorder="1" applyAlignment="1">
      <alignment horizontal="center"/>
    </xf>
    <xf numFmtId="1" fontId="0" fillId="36" borderId="16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6" fontId="0" fillId="35" borderId="17" xfId="57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6" fontId="8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6" fontId="0" fillId="35" borderId="0" xfId="57" applyFill="1" applyBorder="1" applyAlignment="1">
      <alignment/>
    </xf>
    <xf numFmtId="0" fontId="0" fillId="36" borderId="16" xfId="0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6" fontId="0" fillId="35" borderId="17" xfId="57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6" fontId="0" fillId="35" borderId="17" xfId="57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6" fontId="8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right" vertical="center"/>
    </xf>
    <xf numFmtId="0" fontId="0" fillId="34" borderId="13" xfId="0" applyFill="1" applyBorder="1" applyAlignment="1">
      <alignment horizontal="left" vertical="center"/>
    </xf>
    <xf numFmtId="0" fontId="0" fillId="35" borderId="0" xfId="0" applyFill="1" applyBorder="1" applyAlignment="1">
      <alignment horizontal="center"/>
    </xf>
    <xf numFmtId="6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6" fontId="8" fillId="35" borderId="0" xfId="57" applyFont="1" applyFill="1" applyBorder="1" applyAlignment="1">
      <alignment horizontal="center"/>
    </xf>
    <xf numFmtId="0" fontId="0" fillId="34" borderId="22" xfId="0" applyNumberFormat="1" applyFill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0" fillId="34" borderId="16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right" vertical="center"/>
    </xf>
    <xf numFmtId="2" fontId="0" fillId="34" borderId="19" xfId="0" applyNumberFormat="1" applyFill="1" applyBorder="1" applyAlignment="1">
      <alignment horizontal="right" vertical="center"/>
    </xf>
    <xf numFmtId="2" fontId="0" fillId="34" borderId="20" xfId="0" applyNumberFormat="1" applyFill="1" applyBorder="1" applyAlignment="1">
      <alignment horizontal="right" vertical="center"/>
    </xf>
    <xf numFmtId="2" fontId="0" fillId="34" borderId="16" xfId="0" applyNumberFormat="1" applyFill="1" applyBorder="1" applyAlignment="1">
      <alignment horizontal="right" vertical="center"/>
    </xf>
    <xf numFmtId="2" fontId="0" fillId="34" borderId="23" xfId="0" applyNumberFormat="1" applyFill="1" applyBorder="1" applyAlignment="1">
      <alignment horizontal="right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19" xfId="0" applyFill="1" applyBorder="1" applyAlignment="1">
      <alignment horizontal="right" vertical="center"/>
    </xf>
    <xf numFmtId="0" fontId="0" fillId="34" borderId="20" xfId="0" applyFill="1" applyBorder="1" applyAlignment="1">
      <alignment horizontal="right" vertical="center"/>
    </xf>
    <xf numFmtId="2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22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right" vertical="center"/>
    </xf>
    <xf numFmtId="0" fontId="0" fillId="34" borderId="26" xfId="0" applyFill="1" applyBorder="1" applyAlignment="1" applyProtection="1">
      <alignment horizontal="right"/>
      <protection locked="0"/>
    </xf>
    <xf numFmtId="0" fontId="0" fillId="34" borderId="26" xfId="0" applyFont="1" applyFill="1" applyBorder="1" applyAlignment="1" applyProtection="1">
      <alignment horizontal="right"/>
      <protection locked="0"/>
    </xf>
    <xf numFmtId="0" fontId="0" fillId="34" borderId="26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CCECFF"/>
      <rgbColor rgb="0000FFCC"/>
      <rgbColor rgb="00FF99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8.75390625" style="3" customWidth="1"/>
    <col min="2" max="3" width="9.00390625" style="3" customWidth="1"/>
    <col min="4" max="4" width="3.625" style="3" customWidth="1"/>
    <col min="5" max="10" width="9.00390625" style="3" customWidth="1"/>
    <col min="11" max="11" width="4.625" style="3" customWidth="1"/>
    <col min="12" max="16384" width="9.00390625" style="3" customWidth="1"/>
  </cols>
  <sheetData>
    <row r="1" spans="1:6" ht="13.5" customHeight="1">
      <c r="A1" s="99" t="s">
        <v>123</v>
      </c>
      <c r="B1" s="99"/>
      <c r="C1" s="99"/>
      <c r="D1" s="99"/>
      <c r="E1" s="99"/>
      <c r="F1" s="11"/>
    </row>
    <row r="2" spans="1:8" ht="13.5" customHeight="1">
      <c r="A2" s="99"/>
      <c r="B2" s="99"/>
      <c r="C2" s="99"/>
      <c r="D2" s="99"/>
      <c r="E2" s="99"/>
      <c r="F2" s="17" t="s">
        <v>38</v>
      </c>
      <c r="G2" s="1" t="s">
        <v>125</v>
      </c>
      <c r="H2" s="61"/>
    </row>
    <row r="3" spans="2:9" ht="14.25" thickBot="1">
      <c r="B3" s="3" t="s">
        <v>124</v>
      </c>
      <c r="F3" s="2" t="s">
        <v>39</v>
      </c>
      <c r="G3" s="2" t="s">
        <v>126</v>
      </c>
      <c r="H3" s="62"/>
      <c r="I3" s="4"/>
    </row>
    <row r="4" spans="2:9" ht="15" thickBot="1" thickTop="1">
      <c r="B4" s="10" t="s">
        <v>40</v>
      </c>
      <c r="C4" s="155"/>
      <c r="D4" s="14" t="s">
        <v>45</v>
      </c>
      <c r="F4" s="2" t="s">
        <v>1</v>
      </c>
      <c r="G4" s="5">
        <f>SUM(G12+G14)</f>
        <v>0</v>
      </c>
      <c r="H4" s="63"/>
      <c r="I4" s="6"/>
    </row>
    <row r="5" spans="6:9" ht="14.25" thickTop="1">
      <c r="F5" s="68" t="s">
        <v>2</v>
      </c>
      <c r="G5" s="69">
        <f>ROUNDUP(G4/25,0)</f>
        <v>0</v>
      </c>
      <c r="H5" s="64"/>
      <c r="I5" s="6"/>
    </row>
    <row r="6" spans="2:8" ht="13.5">
      <c r="B6" s="18" t="s">
        <v>50</v>
      </c>
      <c r="F6" s="71"/>
      <c r="G6" s="72"/>
      <c r="H6" s="67"/>
    </row>
    <row r="7" spans="2:8" ht="13.5">
      <c r="B7" s="3" t="s">
        <v>51</v>
      </c>
      <c r="F7" s="4"/>
      <c r="G7" s="9"/>
      <c r="H7" s="9"/>
    </row>
    <row r="8" spans="6:8" ht="13.5">
      <c r="F8" s="4"/>
      <c r="G8" s="9"/>
      <c r="H8" s="9"/>
    </row>
    <row r="11" spans="2:9" ht="14.25" thickBot="1">
      <c r="B11" s="13" t="s">
        <v>43</v>
      </c>
      <c r="C11" s="100" t="s">
        <v>44</v>
      </c>
      <c r="D11" s="101"/>
      <c r="E11" s="15" t="s">
        <v>47</v>
      </c>
      <c r="F11" s="15" t="s">
        <v>38</v>
      </c>
      <c r="G11" s="16" t="s">
        <v>48</v>
      </c>
      <c r="H11" s="102" t="s">
        <v>49</v>
      </c>
      <c r="I11" s="103"/>
    </row>
    <row r="12" spans="2:12" ht="15" thickBot="1" thickTop="1">
      <c r="B12" s="104" t="s">
        <v>3</v>
      </c>
      <c r="C12" s="105">
        <v>0.9</v>
      </c>
      <c r="D12" s="106" t="s">
        <v>46</v>
      </c>
      <c r="E12" s="104">
        <f>SUM(C4*0.9)</f>
        <v>0</v>
      </c>
      <c r="F12" s="2" t="s">
        <v>128</v>
      </c>
      <c r="G12" s="5">
        <f>SUM(E12/(25+K12)*25)</f>
        <v>0</v>
      </c>
      <c r="H12" s="93" t="s">
        <v>127</v>
      </c>
      <c r="I12" s="94"/>
      <c r="J12" s="7" t="s">
        <v>16</v>
      </c>
      <c r="K12" s="60">
        <v>7</v>
      </c>
      <c r="L12" s="3" t="s">
        <v>17</v>
      </c>
    </row>
    <row r="13" spans="2:9" ht="15" thickBot="1" thickTop="1">
      <c r="B13" s="104"/>
      <c r="C13" s="105"/>
      <c r="D13" s="106"/>
      <c r="E13" s="104"/>
      <c r="F13" s="2" t="s">
        <v>129</v>
      </c>
      <c r="G13" s="5">
        <f>SUM(E12/(25+K12)*K12)</f>
        <v>0</v>
      </c>
      <c r="H13" s="95"/>
      <c r="I13" s="96"/>
    </row>
    <row r="14" spans="2:12" ht="15" thickBot="1" thickTop="1">
      <c r="B14" s="104" t="s">
        <v>37</v>
      </c>
      <c r="C14" s="112">
        <v>1</v>
      </c>
      <c r="D14" s="106" t="s">
        <v>130</v>
      </c>
      <c r="E14" s="104">
        <f>SUM(C4*1)</f>
        <v>0</v>
      </c>
      <c r="F14" s="2" t="s">
        <v>128</v>
      </c>
      <c r="G14" s="5">
        <f>SUM(E14/(25+K14)*25)</f>
        <v>0</v>
      </c>
      <c r="H14" s="93" t="s">
        <v>127</v>
      </c>
      <c r="I14" s="94"/>
      <c r="J14" s="7" t="s">
        <v>16</v>
      </c>
      <c r="K14" s="60">
        <v>7</v>
      </c>
      <c r="L14" s="3" t="s">
        <v>17</v>
      </c>
    </row>
    <row r="15" spans="2:9" ht="14.25" thickTop="1">
      <c r="B15" s="104"/>
      <c r="C15" s="112"/>
      <c r="D15" s="106"/>
      <c r="E15" s="104"/>
      <c r="F15" s="2" t="s">
        <v>129</v>
      </c>
      <c r="G15" s="5">
        <f>SUM(E14/(25+K14)*K14)</f>
        <v>0</v>
      </c>
      <c r="H15" s="95"/>
      <c r="I15" s="96"/>
    </row>
    <row r="16" ht="13.5">
      <c r="H16" s="65" t="s">
        <v>131</v>
      </c>
    </row>
    <row r="17" spans="2:8" ht="14.25">
      <c r="B17" s="97"/>
      <c r="C17" s="97"/>
      <c r="D17" s="12"/>
      <c r="E17" s="98"/>
      <c r="F17" s="98"/>
      <c r="H17" s="65" t="s">
        <v>132</v>
      </c>
    </row>
    <row r="18" spans="2:6" ht="14.25">
      <c r="B18" s="107"/>
      <c r="C18" s="107"/>
      <c r="D18" s="108"/>
      <c r="E18" s="109"/>
      <c r="F18" s="109"/>
    </row>
    <row r="19" spans="2:6" ht="14.25">
      <c r="B19" s="76"/>
      <c r="C19" s="76"/>
      <c r="D19" s="73"/>
      <c r="E19" s="74"/>
      <c r="F19" s="75"/>
    </row>
    <row r="20" spans="2:6" ht="14.25">
      <c r="B20" s="110"/>
      <c r="C20" s="110"/>
      <c r="D20" s="111"/>
      <c r="E20" s="111"/>
      <c r="F20" s="111"/>
    </row>
  </sheetData>
  <sheetProtection password="CA47" sheet="1"/>
  <mergeCells count="19">
    <mergeCell ref="E12:E13"/>
    <mergeCell ref="B18:C18"/>
    <mergeCell ref="D18:F18"/>
    <mergeCell ref="B20:C20"/>
    <mergeCell ref="D20:F20"/>
    <mergeCell ref="B14:B15"/>
    <mergeCell ref="C14:C15"/>
    <mergeCell ref="D14:D15"/>
    <mergeCell ref="E14:E15"/>
    <mergeCell ref="H12:I13"/>
    <mergeCell ref="H14:I15"/>
    <mergeCell ref="B17:C17"/>
    <mergeCell ref="E17:F17"/>
    <mergeCell ref="A1:E2"/>
    <mergeCell ref="C11:D11"/>
    <mergeCell ref="H11:I11"/>
    <mergeCell ref="B12:B13"/>
    <mergeCell ref="C12:C13"/>
    <mergeCell ref="D12:D1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35" customWidth="1"/>
    <col min="4" max="4" width="3.375" style="35" bestFit="1" customWidth="1"/>
    <col min="5" max="5" width="9.00390625" style="35" customWidth="1"/>
    <col min="6" max="6" width="10.50390625" style="35" bestFit="1" customWidth="1"/>
    <col min="7" max="8" width="9.00390625" style="35" customWidth="1"/>
    <col min="9" max="9" width="10.625" style="35" bestFit="1" customWidth="1"/>
    <col min="10" max="16384" width="9.00390625" style="35" customWidth="1"/>
  </cols>
  <sheetData>
    <row r="1" spans="1:5" ht="13.5">
      <c r="A1" s="115" t="s">
        <v>103</v>
      </c>
      <c r="B1" s="116"/>
      <c r="C1" s="116"/>
      <c r="D1" s="116"/>
      <c r="E1" s="116"/>
    </row>
    <row r="2" spans="1:10" s="31" customFormat="1" ht="13.5">
      <c r="A2" s="116"/>
      <c r="B2" s="116"/>
      <c r="C2" s="116"/>
      <c r="D2" s="116"/>
      <c r="E2" s="116"/>
      <c r="F2" s="17" t="s">
        <v>55</v>
      </c>
      <c r="G2" s="17" t="s">
        <v>86</v>
      </c>
      <c r="H2" s="17" t="s">
        <v>87</v>
      </c>
      <c r="I2" s="17" t="s">
        <v>12</v>
      </c>
      <c r="J2" s="45" t="s">
        <v>99</v>
      </c>
    </row>
    <row r="3" spans="6:10" s="31" customFormat="1" ht="14.25" thickBot="1">
      <c r="F3" s="2" t="s">
        <v>39</v>
      </c>
      <c r="G3" s="8" t="s">
        <v>0</v>
      </c>
      <c r="H3" s="8" t="s">
        <v>8</v>
      </c>
      <c r="I3" s="8" t="s">
        <v>18</v>
      </c>
      <c r="J3" s="66" t="s">
        <v>140</v>
      </c>
    </row>
    <row r="4" spans="2:10" s="31" customFormat="1" ht="15" thickBot="1" thickTop="1">
      <c r="B4" s="38" t="s">
        <v>40</v>
      </c>
      <c r="C4" s="156"/>
      <c r="D4" s="37" t="s">
        <v>10</v>
      </c>
      <c r="F4" s="8" t="s">
        <v>1</v>
      </c>
      <c r="G4" s="30">
        <f>SUM(G14+G16)</f>
        <v>0</v>
      </c>
      <c r="H4" s="30">
        <f>SUM(G15+G17)</f>
        <v>0</v>
      </c>
      <c r="I4" s="43">
        <f>G12</f>
        <v>0</v>
      </c>
      <c r="J4" s="44">
        <f>SUM(G18,G20,G22)</f>
        <v>0</v>
      </c>
    </row>
    <row r="5" spans="6:10" s="31" customFormat="1" ht="14.25" thickTop="1">
      <c r="F5" s="80" t="s">
        <v>2</v>
      </c>
      <c r="G5" s="81">
        <f>ROUNDUP(G4/18,0)</f>
        <v>0</v>
      </c>
      <c r="H5" s="81">
        <f>ROUNDUP(H4/18,0)</f>
        <v>0</v>
      </c>
      <c r="I5" s="77">
        <f>ROUNDUP(I4/18,0)</f>
        <v>0</v>
      </c>
      <c r="J5" s="86">
        <f>ROUNDUP(J4/15,0)</f>
        <v>0</v>
      </c>
    </row>
    <row r="6" spans="2:10" s="31" customFormat="1" ht="13.5">
      <c r="B6" s="18" t="s">
        <v>50</v>
      </c>
      <c r="F6" s="83"/>
      <c r="G6" s="84"/>
      <c r="H6" s="84"/>
      <c r="I6" s="84"/>
      <c r="J6" s="84"/>
    </row>
    <row r="7" spans="2:10" s="31" customFormat="1" ht="13.5">
      <c r="B7" s="3" t="s">
        <v>51</v>
      </c>
      <c r="F7" s="32"/>
      <c r="G7" s="39"/>
      <c r="H7" s="39"/>
      <c r="I7" s="39"/>
      <c r="J7" s="39"/>
    </row>
    <row r="8" spans="6:10" s="31" customFormat="1" ht="13.5">
      <c r="F8" s="32"/>
      <c r="G8" s="39"/>
      <c r="H8" s="39"/>
      <c r="I8" s="39"/>
      <c r="J8" s="39"/>
    </row>
    <row r="9" spans="6:10" ht="13.5">
      <c r="F9" s="40"/>
      <c r="G9" s="40"/>
      <c r="H9" s="40"/>
      <c r="I9" s="40"/>
      <c r="J9" s="40"/>
    </row>
    <row r="11" spans="2:9" s="31" customFormat="1" ht="13.5">
      <c r="B11" s="13" t="s">
        <v>43</v>
      </c>
      <c r="C11" s="113" t="s">
        <v>53</v>
      </c>
      <c r="D11" s="114"/>
      <c r="E11" s="15" t="s">
        <v>54</v>
      </c>
      <c r="F11" s="15" t="s">
        <v>38</v>
      </c>
      <c r="G11" s="16" t="s">
        <v>48</v>
      </c>
      <c r="H11" s="102" t="s">
        <v>49</v>
      </c>
      <c r="I11" s="103"/>
    </row>
    <row r="12" spans="2:9" s="31" customFormat="1" ht="13.5">
      <c r="B12" s="104" t="s">
        <v>67</v>
      </c>
      <c r="C12" s="142">
        <v>0.1</v>
      </c>
      <c r="D12" s="143" t="s">
        <v>46</v>
      </c>
      <c r="E12" s="133">
        <f>SUM(C4*0.1)</f>
        <v>0</v>
      </c>
      <c r="F12" s="133" t="s">
        <v>92</v>
      </c>
      <c r="G12" s="137">
        <f>E12</f>
        <v>0</v>
      </c>
      <c r="H12" s="133" t="s">
        <v>33</v>
      </c>
      <c r="I12" s="133"/>
    </row>
    <row r="13" spans="2:9" s="31" customFormat="1" ht="13.5">
      <c r="B13" s="104"/>
      <c r="C13" s="142"/>
      <c r="D13" s="143"/>
      <c r="E13" s="133"/>
      <c r="F13" s="133"/>
      <c r="G13" s="137"/>
      <c r="H13" s="133"/>
      <c r="I13" s="133"/>
    </row>
    <row r="14" spans="2:9" s="31" customFormat="1" ht="13.5">
      <c r="B14" s="136" t="s">
        <v>74</v>
      </c>
      <c r="C14" s="142">
        <v>1.1</v>
      </c>
      <c r="D14" s="143" t="s">
        <v>46</v>
      </c>
      <c r="E14" s="133">
        <f>SUM(C4*1.1)</f>
        <v>0</v>
      </c>
      <c r="F14" s="28" t="s">
        <v>93</v>
      </c>
      <c r="G14" s="42">
        <f>SUM(E14/27*9)</f>
        <v>0</v>
      </c>
      <c r="H14" s="133" t="s">
        <v>9</v>
      </c>
      <c r="I14" s="133"/>
    </row>
    <row r="15" spans="2:9" s="31" customFormat="1" ht="13.5">
      <c r="B15" s="136"/>
      <c r="C15" s="142"/>
      <c r="D15" s="143"/>
      <c r="E15" s="133"/>
      <c r="F15" s="28" t="s">
        <v>94</v>
      </c>
      <c r="G15" s="42">
        <f>SUM(E14/27*18)</f>
        <v>0</v>
      </c>
      <c r="H15" s="133"/>
      <c r="I15" s="133"/>
    </row>
    <row r="16" spans="2:9" s="31" customFormat="1" ht="13.5">
      <c r="B16" s="136" t="s">
        <v>69</v>
      </c>
      <c r="C16" s="142">
        <v>1.1</v>
      </c>
      <c r="D16" s="143" t="s">
        <v>46</v>
      </c>
      <c r="E16" s="133">
        <f>SUM(C4*1.1)</f>
        <v>0</v>
      </c>
      <c r="F16" s="28" t="s">
        <v>93</v>
      </c>
      <c r="G16" s="42">
        <f>SUM(E16/27*9)</f>
        <v>0</v>
      </c>
      <c r="H16" s="133" t="s">
        <v>9</v>
      </c>
      <c r="I16" s="133"/>
    </row>
    <row r="17" spans="2:9" s="31" customFormat="1" ht="13.5">
      <c r="B17" s="136"/>
      <c r="C17" s="142"/>
      <c r="D17" s="143"/>
      <c r="E17" s="133"/>
      <c r="F17" s="28" t="s">
        <v>94</v>
      </c>
      <c r="G17" s="42">
        <f>SUM(E16/27*18)</f>
        <v>0</v>
      </c>
      <c r="H17" s="133"/>
      <c r="I17" s="133"/>
    </row>
    <row r="18" spans="2:9" s="31" customFormat="1" ht="13.5">
      <c r="B18" s="136" t="s">
        <v>75</v>
      </c>
      <c r="C18" s="142">
        <v>0.35</v>
      </c>
      <c r="D18" s="143" t="s">
        <v>46</v>
      </c>
      <c r="E18" s="133">
        <f>SUM(C4)*0.35</f>
        <v>0</v>
      </c>
      <c r="F18" s="133" t="s">
        <v>100</v>
      </c>
      <c r="G18" s="137">
        <f>E18</f>
        <v>0</v>
      </c>
      <c r="H18" s="104" t="s">
        <v>137</v>
      </c>
      <c r="I18" s="133"/>
    </row>
    <row r="19" spans="2:9" s="31" customFormat="1" ht="13.5">
      <c r="B19" s="136"/>
      <c r="C19" s="142"/>
      <c r="D19" s="143"/>
      <c r="E19" s="133"/>
      <c r="F19" s="133"/>
      <c r="G19" s="137"/>
      <c r="H19" s="133"/>
      <c r="I19" s="133"/>
    </row>
    <row r="20" spans="2:9" s="31" customFormat="1" ht="13.5">
      <c r="B20" s="136" t="s">
        <v>76</v>
      </c>
      <c r="C20" s="144">
        <v>0.3</v>
      </c>
      <c r="D20" s="143" t="s">
        <v>46</v>
      </c>
      <c r="E20" s="133">
        <f>SUM(C4)*0.3</f>
        <v>0</v>
      </c>
      <c r="F20" s="133" t="s">
        <v>101</v>
      </c>
      <c r="G20" s="137">
        <f>E20</f>
        <v>0</v>
      </c>
      <c r="H20" s="133" t="s">
        <v>137</v>
      </c>
      <c r="I20" s="133"/>
    </row>
    <row r="21" spans="2:9" s="31" customFormat="1" ht="13.5">
      <c r="B21" s="136"/>
      <c r="C21" s="144"/>
      <c r="D21" s="143"/>
      <c r="E21" s="133"/>
      <c r="F21" s="133"/>
      <c r="G21" s="137"/>
      <c r="H21" s="133"/>
      <c r="I21" s="133"/>
    </row>
    <row r="22" spans="2:9" s="31" customFormat="1" ht="13.5">
      <c r="B22" s="136" t="s">
        <v>98</v>
      </c>
      <c r="C22" s="144">
        <v>0.3</v>
      </c>
      <c r="D22" s="143" t="s">
        <v>46</v>
      </c>
      <c r="E22" s="133">
        <f>SUM(C4)*0.3</f>
        <v>0</v>
      </c>
      <c r="F22" s="133" t="s">
        <v>102</v>
      </c>
      <c r="G22" s="137">
        <f>E22</f>
        <v>0</v>
      </c>
      <c r="H22" s="133" t="s">
        <v>137</v>
      </c>
      <c r="I22" s="133"/>
    </row>
    <row r="23" spans="2:9" s="31" customFormat="1" ht="13.5">
      <c r="B23" s="136"/>
      <c r="C23" s="144"/>
      <c r="D23" s="143"/>
      <c r="E23" s="133"/>
      <c r="F23" s="133"/>
      <c r="G23" s="137"/>
      <c r="H23" s="133"/>
      <c r="I23" s="133"/>
    </row>
    <row r="24" spans="2:9" s="31" customFormat="1" ht="13.5">
      <c r="B24" s="33"/>
      <c r="F24" s="32"/>
      <c r="G24" s="34"/>
      <c r="H24" s="33"/>
      <c r="I24" s="33"/>
    </row>
    <row r="25" spans="2:9" s="31" customFormat="1" ht="13.5">
      <c r="B25" s="33"/>
      <c r="F25" s="32"/>
      <c r="G25" s="34"/>
      <c r="H25" s="33"/>
      <c r="I25" s="33"/>
    </row>
    <row r="26" spans="2:9" s="31" customFormat="1" ht="14.25">
      <c r="B26" s="107"/>
      <c r="C26" s="107"/>
      <c r="D26" s="108"/>
      <c r="E26" s="109"/>
      <c r="F26" s="109"/>
      <c r="G26" s="34"/>
      <c r="H26" s="33"/>
      <c r="I26" s="33"/>
    </row>
    <row r="27" spans="2:9" s="31" customFormat="1" ht="14.25">
      <c r="B27" s="76"/>
      <c r="C27" s="76"/>
      <c r="D27" s="73"/>
      <c r="E27" s="74"/>
      <c r="F27" s="75"/>
      <c r="G27" s="34"/>
      <c r="H27" s="33"/>
      <c r="I27" s="33"/>
    </row>
    <row r="28" spans="2:9" s="31" customFormat="1" ht="14.25">
      <c r="B28" s="110"/>
      <c r="C28" s="110"/>
      <c r="D28" s="111"/>
      <c r="E28" s="111"/>
      <c r="F28" s="111"/>
      <c r="G28" s="34"/>
      <c r="H28" s="33"/>
      <c r="I28" s="33"/>
    </row>
    <row r="29" spans="2:9" s="31" customFormat="1" ht="13.5">
      <c r="B29" s="85"/>
      <c r="C29" s="85"/>
      <c r="D29" s="85"/>
      <c r="E29" s="85"/>
      <c r="F29" s="82"/>
      <c r="G29" s="34"/>
      <c r="H29" s="33"/>
      <c r="I29" s="33"/>
    </row>
    <row r="30" spans="2:9" s="31" customFormat="1" ht="13.5">
      <c r="B30" s="33"/>
      <c r="F30" s="32"/>
      <c r="G30" s="34"/>
      <c r="H30" s="33"/>
      <c r="I30" s="33"/>
    </row>
    <row r="31" s="31" customFormat="1" ht="13.5"/>
    <row r="32" spans="2:6" ht="14.25">
      <c r="B32" s="97"/>
      <c r="C32" s="97"/>
      <c r="D32" s="12"/>
      <c r="E32" s="98"/>
      <c r="F32" s="98"/>
    </row>
    <row r="33" spans="2:7" ht="13.5">
      <c r="B33" s="40"/>
      <c r="C33" s="40"/>
      <c r="D33" s="40"/>
      <c r="E33" s="40"/>
      <c r="F33" s="40"/>
      <c r="G33" s="36"/>
    </row>
    <row r="34" spans="2:6" ht="14.25">
      <c r="B34" s="97"/>
      <c r="C34" s="97"/>
      <c r="D34" s="12"/>
      <c r="E34" s="98"/>
      <c r="F34" s="98"/>
    </row>
  </sheetData>
  <sheetProtection password="CA47" sheet="1"/>
  <mergeCells count="49">
    <mergeCell ref="B34:C34"/>
    <mergeCell ref="E34:F34"/>
    <mergeCell ref="A1:E2"/>
    <mergeCell ref="B12:B13"/>
    <mergeCell ref="F12:F13"/>
    <mergeCell ref="H12:I13"/>
    <mergeCell ref="B32:C32"/>
    <mergeCell ref="E32:F32"/>
    <mergeCell ref="B14:B15"/>
    <mergeCell ref="B16:B17"/>
    <mergeCell ref="B18:B19"/>
    <mergeCell ref="B20:B21"/>
    <mergeCell ref="C11:D11"/>
    <mergeCell ref="H11:I11"/>
    <mergeCell ref="B22:B23"/>
    <mergeCell ref="C12:C13"/>
    <mergeCell ref="D12:D13"/>
    <mergeCell ref="D14:D15"/>
    <mergeCell ref="C14:C15"/>
    <mergeCell ref="C16:C17"/>
    <mergeCell ref="D16:D17"/>
    <mergeCell ref="C18:C19"/>
    <mergeCell ref="D18:D19"/>
    <mergeCell ref="C20:C21"/>
    <mergeCell ref="D20:D21"/>
    <mergeCell ref="C22:C23"/>
    <mergeCell ref="D22:D23"/>
    <mergeCell ref="E12:E13"/>
    <mergeCell ref="E14:E15"/>
    <mergeCell ref="E16:E17"/>
    <mergeCell ref="E18:E19"/>
    <mergeCell ref="E20:E21"/>
    <mergeCell ref="E22:E23"/>
    <mergeCell ref="F20:F21"/>
    <mergeCell ref="F22:F23"/>
    <mergeCell ref="G12:G13"/>
    <mergeCell ref="G18:G19"/>
    <mergeCell ref="G20:G21"/>
    <mergeCell ref="G22:G23"/>
    <mergeCell ref="B26:C26"/>
    <mergeCell ref="D26:F26"/>
    <mergeCell ref="B28:C28"/>
    <mergeCell ref="D28:F28"/>
    <mergeCell ref="H22:I23"/>
    <mergeCell ref="H14:I15"/>
    <mergeCell ref="H16:I17"/>
    <mergeCell ref="H18:I19"/>
    <mergeCell ref="H20:I21"/>
    <mergeCell ref="F18:F19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00390625" style="35" customWidth="1"/>
    <col min="2" max="2" width="10.50390625" style="35" bestFit="1" customWidth="1"/>
    <col min="3" max="3" width="9.00390625" style="35" customWidth="1"/>
    <col min="4" max="4" width="3.375" style="35" bestFit="1" customWidth="1"/>
    <col min="5" max="5" width="9.00390625" style="35" customWidth="1"/>
    <col min="6" max="6" width="10.25390625" style="35" customWidth="1"/>
    <col min="7" max="9" width="9.125" style="35" customWidth="1"/>
    <col min="10" max="10" width="10.00390625" style="35" customWidth="1"/>
    <col min="11" max="11" width="9.125" style="35" customWidth="1"/>
    <col min="12" max="12" width="10.625" style="35" bestFit="1" customWidth="1"/>
    <col min="13" max="16384" width="9.00390625" style="35" customWidth="1"/>
  </cols>
  <sheetData>
    <row r="1" spans="1:5" s="46" customFormat="1" ht="13.5">
      <c r="A1" s="115" t="s">
        <v>104</v>
      </c>
      <c r="B1" s="115"/>
      <c r="C1" s="115"/>
      <c r="D1" s="115"/>
      <c r="E1" s="115"/>
    </row>
    <row r="2" spans="1:10" s="46" customFormat="1" ht="13.5">
      <c r="A2" s="115"/>
      <c r="B2" s="115"/>
      <c r="C2" s="115"/>
      <c r="D2" s="115"/>
      <c r="E2" s="115"/>
      <c r="F2" s="17" t="s">
        <v>55</v>
      </c>
      <c r="G2" s="56" t="s">
        <v>105</v>
      </c>
      <c r="H2" s="56" t="s">
        <v>106</v>
      </c>
      <c r="I2" s="56" t="s">
        <v>107</v>
      </c>
      <c r="J2" s="56" t="s">
        <v>108</v>
      </c>
    </row>
    <row r="3" spans="6:10" s="46" customFormat="1" ht="14.25" thickBot="1">
      <c r="F3" s="2" t="s">
        <v>39</v>
      </c>
      <c r="G3" s="47" t="s">
        <v>109</v>
      </c>
      <c r="H3" s="47" t="s">
        <v>110</v>
      </c>
      <c r="I3" s="47" t="s">
        <v>36</v>
      </c>
      <c r="J3" s="47" t="s">
        <v>21</v>
      </c>
    </row>
    <row r="4" spans="2:10" s="46" customFormat="1" ht="15" thickBot="1" thickTop="1">
      <c r="B4" s="48" t="s">
        <v>40</v>
      </c>
      <c r="C4" s="157"/>
      <c r="D4" s="49" t="s">
        <v>111</v>
      </c>
      <c r="F4" s="47" t="s">
        <v>1</v>
      </c>
      <c r="G4" s="50">
        <f>SUM(G14,G16,G18,G20)</f>
        <v>0</v>
      </c>
      <c r="H4" s="50">
        <f>SUM(G15,G17)</f>
        <v>0</v>
      </c>
      <c r="I4" s="50">
        <f>SUM(G19,G21)</f>
        <v>0</v>
      </c>
      <c r="J4" s="50">
        <f>G12</f>
        <v>0</v>
      </c>
    </row>
    <row r="5" spans="2:10" s="46" customFormat="1" ht="14.25" thickTop="1">
      <c r="B5" s="51"/>
      <c r="C5" s="52"/>
      <c r="D5" s="53"/>
      <c r="F5" s="87" t="s">
        <v>2</v>
      </c>
      <c r="G5" s="88">
        <f>ROUNDUP(G4/10,0)</f>
        <v>0</v>
      </c>
      <c r="H5" s="88">
        <f>ROUNDUP(H4/25,0)</f>
        <v>0</v>
      </c>
      <c r="I5" s="89">
        <f>ROUNDUP(I4/20,0)</f>
        <v>0</v>
      </c>
      <c r="J5" s="89">
        <f>ROUNDUP(J4/8,0)</f>
        <v>0</v>
      </c>
    </row>
    <row r="6" spans="2:10" s="46" customFormat="1" ht="13.5">
      <c r="B6" s="18" t="s">
        <v>50</v>
      </c>
      <c r="F6" s="90"/>
      <c r="G6" s="91"/>
      <c r="H6" s="91"/>
      <c r="I6" s="91"/>
      <c r="J6" s="91"/>
    </row>
    <row r="7" spans="2:10" s="46" customFormat="1" ht="13.5">
      <c r="B7" s="3" t="s">
        <v>51</v>
      </c>
      <c r="F7" s="51"/>
      <c r="G7" s="55"/>
      <c r="H7" s="55"/>
      <c r="I7" s="55"/>
      <c r="J7" s="54"/>
    </row>
    <row r="8" spans="6:10" s="46" customFormat="1" ht="13.5">
      <c r="F8" s="51"/>
      <c r="G8" s="55"/>
      <c r="H8" s="55"/>
      <c r="I8" s="55"/>
      <c r="J8" s="55"/>
    </row>
    <row r="11" spans="2:9" s="46" customFormat="1" ht="13.5">
      <c r="B11" s="13" t="s">
        <v>43</v>
      </c>
      <c r="C11" s="113" t="s">
        <v>53</v>
      </c>
      <c r="D11" s="114"/>
      <c r="E11" s="15" t="s">
        <v>54</v>
      </c>
      <c r="F11" s="15" t="s">
        <v>38</v>
      </c>
      <c r="G11" s="16" t="s">
        <v>48</v>
      </c>
      <c r="H11" s="102" t="s">
        <v>49</v>
      </c>
      <c r="I11" s="103"/>
    </row>
    <row r="12" spans="2:9" s="46" customFormat="1" ht="13.5">
      <c r="B12" s="145" t="s">
        <v>112</v>
      </c>
      <c r="C12" s="150">
        <v>0.1</v>
      </c>
      <c r="D12" s="146" t="s">
        <v>46</v>
      </c>
      <c r="E12" s="148">
        <f>C4*0.1</f>
        <v>0</v>
      </c>
      <c r="F12" s="152" t="s">
        <v>113</v>
      </c>
      <c r="G12" s="154">
        <f>E12</f>
        <v>0</v>
      </c>
      <c r="H12" s="145" t="s">
        <v>33</v>
      </c>
      <c r="I12" s="145"/>
    </row>
    <row r="13" spans="2:9" s="46" customFormat="1" ht="13.5">
      <c r="B13" s="145"/>
      <c r="C13" s="151"/>
      <c r="D13" s="147"/>
      <c r="E13" s="149"/>
      <c r="F13" s="153"/>
      <c r="G13" s="154"/>
      <c r="H13" s="145"/>
      <c r="I13" s="145"/>
    </row>
    <row r="14" spans="2:9" s="46" customFormat="1" ht="13.5">
      <c r="B14" s="145" t="s">
        <v>119</v>
      </c>
      <c r="C14" s="150">
        <v>1.5</v>
      </c>
      <c r="D14" s="146" t="s">
        <v>46</v>
      </c>
      <c r="E14" s="148">
        <f>C4*1.5</f>
        <v>0</v>
      </c>
      <c r="F14" s="57" t="s">
        <v>114</v>
      </c>
      <c r="G14" s="50">
        <f>SUM(E14/35*10)</f>
        <v>0</v>
      </c>
      <c r="H14" s="145" t="s">
        <v>115</v>
      </c>
      <c r="I14" s="145"/>
    </row>
    <row r="15" spans="2:9" s="46" customFormat="1" ht="13.5">
      <c r="B15" s="145"/>
      <c r="C15" s="151"/>
      <c r="D15" s="147"/>
      <c r="E15" s="149"/>
      <c r="F15" s="57" t="s">
        <v>116</v>
      </c>
      <c r="G15" s="50">
        <f>SUM(E14/35*25)</f>
        <v>0</v>
      </c>
      <c r="H15" s="145"/>
      <c r="I15" s="145"/>
    </row>
    <row r="16" spans="1:11" ht="13.5">
      <c r="A16" s="46"/>
      <c r="B16" s="145" t="s">
        <v>120</v>
      </c>
      <c r="C16" s="150">
        <v>1.5</v>
      </c>
      <c r="D16" s="146" t="s">
        <v>46</v>
      </c>
      <c r="E16" s="148">
        <f>C4*1.5</f>
        <v>0</v>
      </c>
      <c r="F16" s="57" t="s">
        <v>114</v>
      </c>
      <c r="G16" s="50">
        <f>SUM(E16/35*10)</f>
        <v>0</v>
      </c>
      <c r="H16" s="145" t="s">
        <v>115</v>
      </c>
      <c r="I16" s="145"/>
      <c r="J16" s="7"/>
      <c r="K16" s="40"/>
    </row>
    <row r="17" spans="2:9" ht="13.5">
      <c r="B17" s="145"/>
      <c r="C17" s="151"/>
      <c r="D17" s="147"/>
      <c r="E17" s="149"/>
      <c r="F17" s="57" t="s">
        <v>116</v>
      </c>
      <c r="G17" s="59">
        <f>SUM(E16/35*25)</f>
        <v>0</v>
      </c>
      <c r="H17" s="145"/>
      <c r="I17" s="145"/>
    </row>
    <row r="18" spans="2:9" ht="13.5">
      <c r="B18" s="145" t="s">
        <v>121</v>
      </c>
      <c r="C18" s="150">
        <v>1.5</v>
      </c>
      <c r="D18" s="146" t="s">
        <v>46</v>
      </c>
      <c r="E18" s="148">
        <f>C4*1.5</f>
        <v>0</v>
      </c>
      <c r="F18" s="57" t="s">
        <v>114</v>
      </c>
      <c r="G18" s="50">
        <f>SUM(E18/53.5*10)</f>
        <v>0</v>
      </c>
      <c r="H18" s="145" t="s">
        <v>117</v>
      </c>
      <c r="I18" s="145"/>
    </row>
    <row r="19" spans="2:9" ht="13.5">
      <c r="B19" s="145"/>
      <c r="C19" s="151"/>
      <c r="D19" s="147"/>
      <c r="E19" s="149"/>
      <c r="F19" s="58" t="s">
        <v>118</v>
      </c>
      <c r="G19" s="50">
        <f>SUM(E18/53.5*40)</f>
        <v>0</v>
      </c>
      <c r="H19" s="145"/>
      <c r="I19" s="145"/>
    </row>
    <row r="20" spans="2:9" ht="13.5">
      <c r="B20" s="145" t="s">
        <v>122</v>
      </c>
      <c r="C20" s="150">
        <v>1.5</v>
      </c>
      <c r="D20" s="146" t="s">
        <v>46</v>
      </c>
      <c r="E20" s="148">
        <f>C4*1.5</f>
        <v>0</v>
      </c>
      <c r="F20" s="57" t="s">
        <v>114</v>
      </c>
      <c r="G20" s="50">
        <f>SUM(E20/53.5*10)</f>
        <v>0</v>
      </c>
      <c r="H20" s="145" t="s">
        <v>117</v>
      </c>
      <c r="I20" s="145"/>
    </row>
    <row r="21" spans="2:9" ht="13.5">
      <c r="B21" s="145"/>
      <c r="C21" s="151"/>
      <c r="D21" s="147"/>
      <c r="E21" s="149"/>
      <c r="F21" s="58" t="s">
        <v>118</v>
      </c>
      <c r="G21" s="59">
        <f>SUM(E20/53.5*40)</f>
        <v>0</v>
      </c>
      <c r="H21" s="145"/>
      <c r="I21" s="145"/>
    </row>
    <row r="22" spans="2:6" ht="13.5">
      <c r="B22" s="40"/>
      <c r="C22" s="40"/>
      <c r="D22" s="40"/>
      <c r="E22" s="40"/>
      <c r="F22" s="40"/>
    </row>
    <row r="23" spans="2:6" ht="14.25">
      <c r="B23" s="97"/>
      <c r="C23" s="97"/>
      <c r="D23" s="12"/>
      <c r="E23" s="98"/>
      <c r="F23" s="98"/>
    </row>
    <row r="24" spans="2:6" ht="14.25">
      <c r="B24" s="107"/>
      <c r="C24" s="107"/>
      <c r="D24" s="108"/>
      <c r="E24" s="109"/>
      <c r="F24" s="109"/>
    </row>
    <row r="25" spans="2:6" ht="14.25">
      <c r="B25" s="76"/>
      <c r="C25" s="76"/>
      <c r="D25" s="73"/>
      <c r="E25" s="74"/>
      <c r="F25" s="75"/>
    </row>
    <row r="26" spans="2:6" ht="14.25">
      <c r="B26" s="110"/>
      <c r="C26" s="110"/>
      <c r="D26" s="111"/>
      <c r="E26" s="111"/>
      <c r="F26" s="111"/>
    </row>
    <row r="27" spans="2:6" ht="13.5">
      <c r="B27" s="92"/>
      <c r="C27" s="92"/>
      <c r="D27" s="92"/>
      <c r="E27" s="92"/>
      <c r="F27" s="92"/>
    </row>
  </sheetData>
  <sheetProtection password="CA47" sheet="1"/>
  <mergeCells count="36">
    <mergeCell ref="H16:I17"/>
    <mergeCell ref="H18:I19"/>
    <mergeCell ref="H20:I21"/>
    <mergeCell ref="F12:F13"/>
    <mergeCell ref="G12:G13"/>
    <mergeCell ref="H12:I13"/>
    <mergeCell ref="H14:I15"/>
    <mergeCell ref="H11:I11"/>
    <mergeCell ref="B12:B13"/>
    <mergeCell ref="D12:D13"/>
    <mergeCell ref="E12:E13"/>
    <mergeCell ref="B23:C23"/>
    <mergeCell ref="E23:F23"/>
    <mergeCell ref="B20:B21"/>
    <mergeCell ref="E20:E21"/>
    <mergeCell ref="C20:C21"/>
    <mergeCell ref="D14:D15"/>
    <mergeCell ref="C12:C13"/>
    <mergeCell ref="C14:C15"/>
    <mergeCell ref="C16:C17"/>
    <mergeCell ref="C18:C19"/>
    <mergeCell ref="A1:E2"/>
    <mergeCell ref="C11:D11"/>
    <mergeCell ref="D16:D17"/>
    <mergeCell ref="D18:D19"/>
    <mergeCell ref="E14:E15"/>
    <mergeCell ref="E16:E17"/>
    <mergeCell ref="B24:C24"/>
    <mergeCell ref="D24:F24"/>
    <mergeCell ref="B26:C26"/>
    <mergeCell ref="D26:F26"/>
    <mergeCell ref="B14:B15"/>
    <mergeCell ref="B16:B17"/>
    <mergeCell ref="B18:B19"/>
    <mergeCell ref="D20:D21"/>
    <mergeCell ref="E18:E19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  <ignoredErrors>
    <ignoredError sqref="G15:G16 G18:G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Q26" sqref="Q26"/>
    </sheetView>
  </sheetViews>
  <sheetFormatPr defaultColWidth="9.00390625" defaultRowHeight="13.5"/>
  <cols>
    <col min="1" max="1" width="8.75390625" style="3" customWidth="1"/>
    <col min="2" max="3" width="9.00390625" style="3" customWidth="1"/>
    <col min="4" max="4" width="3.625" style="3" customWidth="1"/>
    <col min="5" max="10" width="9.00390625" style="3" customWidth="1"/>
    <col min="11" max="11" width="4.625" style="3" customWidth="1"/>
    <col min="12" max="16384" width="9.00390625" style="3" customWidth="1"/>
  </cols>
  <sheetData>
    <row r="1" spans="1:6" ht="13.5" customHeight="1">
      <c r="A1" s="99" t="s">
        <v>41</v>
      </c>
      <c r="B1" s="99"/>
      <c r="C1" s="99"/>
      <c r="D1" s="99"/>
      <c r="E1" s="99"/>
      <c r="F1" s="11"/>
    </row>
    <row r="2" spans="1:8" ht="13.5" customHeight="1">
      <c r="A2" s="99"/>
      <c r="B2" s="99"/>
      <c r="C2" s="99"/>
      <c r="D2" s="99"/>
      <c r="E2" s="99"/>
      <c r="F2" s="17" t="s">
        <v>38</v>
      </c>
      <c r="G2" s="1" t="s">
        <v>5</v>
      </c>
      <c r="H2" s="17" t="s">
        <v>6</v>
      </c>
    </row>
    <row r="3" spans="2:9" ht="14.25" thickBot="1">
      <c r="B3" s="3" t="s">
        <v>42</v>
      </c>
      <c r="F3" s="2" t="s">
        <v>39</v>
      </c>
      <c r="G3" s="2" t="s">
        <v>0</v>
      </c>
      <c r="H3" s="2" t="s">
        <v>7</v>
      </c>
      <c r="I3" s="4"/>
    </row>
    <row r="4" spans="2:9" ht="15" thickBot="1" thickTop="1">
      <c r="B4" s="10" t="s">
        <v>40</v>
      </c>
      <c r="C4" s="155"/>
      <c r="D4" s="14" t="s">
        <v>45</v>
      </c>
      <c r="F4" s="2" t="s">
        <v>1</v>
      </c>
      <c r="G4" s="5">
        <f>SUM(G12+G14)</f>
        <v>0</v>
      </c>
      <c r="H4" s="5">
        <f>SUM(G13+G15)</f>
        <v>0</v>
      </c>
      <c r="I4" s="6"/>
    </row>
    <row r="5" spans="6:9" ht="14.25" thickTop="1">
      <c r="F5" s="68" t="s">
        <v>2</v>
      </c>
      <c r="G5" s="69">
        <f>ROUNDUP(G4/18,0)</f>
        <v>0</v>
      </c>
      <c r="H5" s="69">
        <f>ROUNDUP(H4/20,0)</f>
        <v>0</v>
      </c>
      <c r="I5" s="6"/>
    </row>
    <row r="6" spans="2:8" ht="13.5">
      <c r="B6" s="18" t="s">
        <v>50</v>
      </c>
      <c r="F6" s="71"/>
      <c r="G6" s="72"/>
      <c r="H6" s="72"/>
    </row>
    <row r="7" spans="2:8" ht="13.5">
      <c r="B7" s="3" t="s">
        <v>51</v>
      </c>
      <c r="F7" s="4"/>
      <c r="G7" s="9"/>
      <c r="H7" s="9"/>
    </row>
    <row r="8" spans="6:8" ht="13.5">
      <c r="F8" s="4"/>
      <c r="G8" s="9"/>
      <c r="H8" s="9"/>
    </row>
    <row r="11" spans="2:9" ht="14.25" thickBot="1">
      <c r="B11" s="13" t="s">
        <v>43</v>
      </c>
      <c r="C11" s="100" t="s">
        <v>44</v>
      </c>
      <c r="D11" s="101"/>
      <c r="E11" s="15" t="s">
        <v>47</v>
      </c>
      <c r="F11" s="15" t="s">
        <v>38</v>
      </c>
      <c r="G11" s="16" t="s">
        <v>48</v>
      </c>
      <c r="H11" s="102" t="s">
        <v>49</v>
      </c>
      <c r="I11" s="103"/>
    </row>
    <row r="12" spans="2:12" ht="15" thickBot="1" thickTop="1">
      <c r="B12" s="104" t="s">
        <v>3</v>
      </c>
      <c r="C12" s="105">
        <v>1</v>
      </c>
      <c r="D12" s="106" t="s">
        <v>46</v>
      </c>
      <c r="E12" s="104">
        <f>SUM(C4*1)</f>
        <v>0</v>
      </c>
      <c r="F12" s="2" t="s">
        <v>5</v>
      </c>
      <c r="G12" s="5">
        <f>SUM(E12/(13+K12)*3)</f>
        <v>0</v>
      </c>
      <c r="H12" s="93" t="s">
        <v>20</v>
      </c>
      <c r="I12" s="94"/>
      <c r="J12" s="7" t="s">
        <v>16</v>
      </c>
      <c r="K12" s="60">
        <v>3</v>
      </c>
      <c r="L12" s="3" t="s">
        <v>17</v>
      </c>
    </row>
    <row r="13" spans="2:9" ht="15" thickBot="1" thickTop="1">
      <c r="B13" s="104"/>
      <c r="C13" s="105"/>
      <c r="D13" s="106"/>
      <c r="E13" s="104"/>
      <c r="F13" s="8" t="s">
        <v>6</v>
      </c>
      <c r="G13" s="5">
        <f>SUM(E12/(13+K12)*10)</f>
        <v>0</v>
      </c>
      <c r="H13" s="95"/>
      <c r="I13" s="96"/>
    </row>
    <row r="14" spans="2:12" ht="15" thickBot="1" thickTop="1">
      <c r="B14" s="104" t="s">
        <v>4</v>
      </c>
      <c r="C14" s="105">
        <v>1</v>
      </c>
      <c r="D14" s="106" t="s">
        <v>46</v>
      </c>
      <c r="E14" s="104">
        <f>SUM(C4*1)</f>
        <v>0</v>
      </c>
      <c r="F14" s="2" t="s">
        <v>5</v>
      </c>
      <c r="G14" s="5">
        <f>SUM(E14/(13+K14)*3)</f>
        <v>0</v>
      </c>
      <c r="H14" s="93" t="s">
        <v>19</v>
      </c>
      <c r="I14" s="94"/>
      <c r="J14" s="7" t="s">
        <v>16</v>
      </c>
      <c r="K14" s="60">
        <v>3</v>
      </c>
      <c r="L14" s="3" t="s">
        <v>17</v>
      </c>
    </row>
    <row r="15" spans="2:9" ht="14.25" thickTop="1">
      <c r="B15" s="104"/>
      <c r="C15" s="105"/>
      <c r="D15" s="106"/>
      <c r="E15" s="104"/>
      <c r="F15" s="8" t="s">
        <v>6</v>
      </c>
      <c r="G15" s="5">
        <f>SUM(E14/(13+K14)*10)</f>
        <v>0</v>
      </c>
      <c r="H15" s="95"/>
      <c r="I15" s="96"/>
    </row>
    <row r="17" spans="2:6" ht="14.25">
      <c r="B17" s="97"/>
      <c r="C17" s="97"/>
      <c r="D17" s="12"/>
      <c r="E17" s="98"/>
      <c r="F17" s="98"/>
    </row>
    <row r="18" spans="2:6" ht="14.25">
      <c r="B18" s="107"/>
      <c r="C18" s="107"/>
      <c r="D18" s="108"/>
      <c r="E18" s="109"/>
      <c r="F18" s="109"/>
    </row>
    <row r="19" spans="2:6" ht="14.25">
      <c r="B19" s="76"/>
      <c r="C19" s="76"/>
      <c r="D19" s="73"/>
      <c r="E19" s="74"/>
      <c r="F19" s="75"/>
    </row>
    <row r="20" spans="2:6" ht="14.25">
      <c r="B20" s="110"/>
      <c r="C20" s="110"/>
      <c r="D20" s="111"/>
      <c r="E20" s="111"/>
      <c r="F20" s="111"/>
    </row>
    <row r="21" spans="2:6" ht="13.5">
      <c r="B21" s="76"/>
      <c r="C21" s="76"/>
      <c r="D21" s="76"/>
      <c r="E21" s="76"/>
      <c r="F21" s="76"/>
    </row>
  </sheetData>
  <sheetProtection password="CA47" sheet="1"/>
  <mergeCells count="19">
    <mergeCell ref="H11:I11"/>
    <mergeCell ref="B17:C17"/>
    <mergeCell ref="E17:F17"/>
    <mergeCell ref="B12:B13"/>
    <mergeCell ref="B14:B15"/>
    <mergeCell ref="C12:C13"/>
    <mergeCell ref="C14:C15"/>
    <mergeCell ref="H12:I13"/>
    <mergeCell ref="H14:I15"/>
    <mergeCell ref="D12:D13"/>
    <mergeCell ref="B20:C20"/>
    <mergeCell ref="D20:F20"/>
    <mergeCell ref="A1:E2"/>
    <mergeCell ref="C11:D11"/>
    <mergeCell ref="D14:D15"/>
    <mergeCell ref="E12:E13"/>
    <mergeCell ref="E14:E15"/>
    <mergeCell ref="B18:C18"/>
    <mergeCell ref="D18:F18"/>
  </mergeCells>
  <printOptions/>
  <pageMargins left="0.787" right="0.787" top="0.984" bottom="0.984" header="0.512" footer="0.512"/>
  <pageSetup horizontalDpi="300" verticalDpi="300" orientation="portrait" r:id="rId1"/>
  <headerFooter alignWithMargins="0">
    <oddHeader>&amp;C&amp;A</oddHeader>
    <oddFooter>&amp;C- &amp;P -</oddFooter>
  </headerFooter>
  <ignoredErrors>
    <ignoredError sqref="G13: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3" customWidth="1"/>
    <col min="4" max="4" width="3.625" style="3" customWidth="1"/>
    <col min="5" max="5" width="9.00390625" style="3" customWidth="1"/>
    <col min="6" max="8" width="10.25390625" style="3" customWidth="1"/>
    <col min="9" max="9" width="10.375" style="3" customWidth="1"/>
    <col min="10" max="10" width="9.875" style="3" customWidth="1"/>
    <col min="11" max="11" width="10.625" style="3" bestFit="1" customWidth="1"/>
    <col min="12" max="12" width="5.625" style="3" customWidth="1"/>
    <col min="13" max="16384" width="9.00390625" style="3" customWidth="1"/>
  </cols>
  <sheetData>
    <row r="1" spans="1:5" ht="13.5">
      <c r="A1" s="115" t="s">
        <v>56</v>
      </c>
      <c r="B1" s="116"/>
      <c r="C1" s="116"/>
      <c r="D1" s="116"/>
      <c r="E1" s="116"/>
    </row>
    <row r="2" spans="1:10" ht="13.5">
      <c r="A2" s="116"/>
      <c r="B2" s="116"/>
      <c r="C2" s="116"/>
      <c r="D2" s="116"/>
      <c r="E2" s="116"/>
      <c r="F2" s="1" t="s">
        <v>55</v>
      </c>
      <c r="G2" s="17" t="s">
        <v>24</v>
      </c>
      <c r="H2" s="17" t="s">
        <v>57</v>
      </c>
      <c r="I2" s="1" t="s">
        <v>12</v>
      </c>
      <c r="J2" s="19"/>
    </row>
    <row r="3" spans="6:10" ht="14.25" thickBot="1">
      <c r="F3" s="2" t="s">
        <v>39</v>
      </c>
      <c r="G3" s="2" t="s">
        <v>0</v>
      </c>
      <c r="H3" s="2" t="s">
        <v>8</v>
      </c>
      <c r="I3" s="2" t="s">
        <v>13</v>
      </c>
      <c r="J3" s="19"/>
    </row>
    <row r="4" spans="2:10" ht="15" thickBot="1" thickTop="1">
      <c r="B4" s="10" t="s">
        <v>40</v>
      </c>
      <c r="C4" s="155"/>
      <c r="D4" s="3" t="s">
        <v>14</v>
      </c>
      <c r="F4" s="2" t="s">
        <v>1</v>
      </c>
      <c r="G4" s="5">
        <f>SUM(G14+G16)</f>
        <v>0</v>
      </c>
      <c r="H4" s="5">
        <f>SUM(G15+G17)</f>
        <v>0</v>
      </c>
      <c r="I4" s="20">
        <f>G12</f>
        <v>0</v>
      </c>
      <c r="J4" s="21"/>
    </row>
    <row r="5" spans="6:10" ht="14.25" thickTop="1">
      <c r="F5" s="68" t="s">
        <v>2</v>
      </c>
      <c r="G5" s="69">
        <f>ROUNDUP(G4/18,0)</f>
        <v>0</v>
      </c>
      <c r="H5" s="69">
        <f>ROUNDUP(H4/18,0)</f>
        <v>0</v>
      </c>
      <c r="I5" s="77">
        <f>ROUNDUP(I4/18,0)</f>
        <v>0</v>
      </c>
      <c r="J5" s="22"/>
    </row>
    <row r="6" spans="2:9" ht="13.5">
      <c r="B6" s="18" t="s">
        <v>50</v>
      </c>
      <c r="F6" s="71"/>
      <c r="G6" s="72"/>
      <c r="H6" s="72"/>
      <c r="I6" s="72"/>
    </row>
    <row r="7" spans="2:9" ht="13.5">
      <c r="B7" s="3" t="s">
        <v>51</v>
      </c>
      <c r="F7" s="4"/>
      <c r="G7" s="9"/>
      <c r="H7" s="9"/>
      <c r="I7" s="9"/>
    </row>
    <row r="8" spans="6:9" ht="13.5">
      <c r="F8" s="4"/>
      <c r="G8" s="9"/>
      <c r="H8" s="9"/>
      <c r="I8" s="9"/>
    </row>
    <row r="11" spans="2:9" ht="13.5">
      <c r="B11" s="13" t="s">
        <v>43</v>
      </c>
      <c r="C11" s="113" t="s">
        <v>53</v>
      </c>
      <c r="D11" s="114"/>
      <c r="E11" s="15" t="s">
        <v>54</v>
      </c>
      <c r="F11" s="15" t="s">
        <v>38</v>
      </c>
      <c r="G11" s="16" t="s">
        <v>48</v>
      </c>
      <c r="H11" s="102" t="s">
        <v>49</v>
      </c>
      <c r="I11" s="103"/>
    </row>
    <row r="12" spans="2:9" ht="13.5">
      <c r="B12" s="104" t="s">
        <v>29</v>
      </c>
      <c r="C12" s="105">
        <v>0.1</v>
      </c>
      <c r="D12" s="106" t="s">
        <v>52</v>
      </c>
      <c r="E12" s="104">
        <f>SUM(C4*0.1)</f>
        <v>0</v>
      </c>
      <c r="F12" s="117" t="s">
        <v>15</v>
      </c>
      <c r="G12" s="119">
        <f>E12</f>
        <v>0</v>
      </c>
      <c r="H12" s="104" t="s">
        <v>11</v>
      </c>
      <c r="I12" s="104"/>
    </row>
    <row r="13" spans="2:9" ht="13.5">
      <c r="B13" s="104"/>
      <c r="C13" s="105"/>
      <c r="D13" s="106"/>
      <c r="E13" s="104"/>
      <c r="F13" s="118"/>
      <c r="G13" s="119"/>
      <c r="H13" s="104"/>
      <c r="I13" s="104"/>
    </row>
    <row r="14" spans="2:9" ht="13.5">
      <c r="B14" s="104" t="s">
        <v>27</v>
      </c>
      <c r="C14" s="105">
        <v>1.1</v>
      </c>
      <c r="D14" s="106" t="s">
        <v>52</v>
      </c>
      <c r="E14" s="104">
        <f>SUM(C4*1.1)</f>
        <v>0</v>
      </c>
      <c r="F14" s="2" t="s">
        <v>31</v>
      </c>
      <c r="G14" s="24">
        <f>SUM(E14/27*9)</f>
        <v>0</v>
      </c>
      <c r="H14" s="104" t="s">
        <v>9</v>
      </c>
      <c r="I14" s="104"/>
    </row>
    <row r="15" spans="2:9" ht="13.5">
      <c r="B15" s="104"/>
      <c r="C15" s="105"/>
      <c r="D15" s="106"/>
      <c r="E15" s="104"/>
      <c r="F15" s="8" t="s">
        <v>57</v>
      </c>
      <c r="G15" s="24">
        <f>SUM(E14/27*18)</f>
        <v>0</v>
      </c>
      <c r="H15" s="104"/>
      <c r="I15" s="104"/>
    </row>
    <row r="16" spans="2:9" ht="13.5">
      <c r="B16" s="104" t="s">
        <v>28</v>
      </c>
      <c r="C16" s="105">
        <v>1.1</v>
      </c>
      <c r="D16" s="106" t="s">
        <v>52</v>
      </c>
      <c r="E16" s="104">
        <f>SUM(C4*1.1)</f>
        <v>0</v>
      </c>
      <c r="F16" s="2" t="s">
        <v>31</v>
      </c>
      <c r="G16" s="24">
        <f>SUM(E16/27*9)</f>
        <v>0</v>
      </c>
      <c r="H16" s="104" t="s">
        <v>9</v>
      </c>
      <c r="I16" s="104"/>
    </row>
    <row r="17" spans="2:9" ht="13.5">
      <c r="B17" s="104"/>
      <c r="C17" s="105"/>
      <c r="D17" s="106"/>
      <c r="E17" s="104"/>
      <c r="F17" s="8" t="s">
        <v>57</v>
      </c>
      <c r="G17" s="24">
        <f>SUM(E16/27*18)</f>
        <v>0</v>
      </c>
      <c r="H17" s="104"/>
      <c r="I17" s="104"/>
    </row>
    <row r="19" spans="2:6" ht="14.25">
      <c r="B19" s="97"/>
      <c r="C19" s="97"/>
      <c r="D19" s="12"/>
      <c r="E19" s="98"/>
      <c r="F19" s="98"/>
    </row>
    <row r="20" spans="2:6" ht="14.25">
      <c r="B20" s="107"/>
      <c r="C20" s="107"/>
      <c r="D20" s="108"/>
      <c r="E20" s="109"/>
      <c r="F20" s="109"/>
    </row>
    <row r="21" spans="2:6" ht="14.25">
      <c r="B21" s="76"/>
      <c r="C21" s="76"/>
      <c r="D21" s="73"/>
      <c r="E21" s="74"/>
      <c r="F21" s="75"/>
    </row>
    <row r="22" spans="2:6" ht="14.25">
      <c r="B22" s="110"/>
      <c r="C22" s="110"/>
      <c r="D22" s="111"/>
      <c r="E22" s="111"/>
      <c r="F22" s="111"/>
    </row>
    <row r="23" spans="2:6" ht="13.5">
      <c r="B23" s="76"/>
      <c r="C23" s="76"/>
      <c r="D23" s="76"/>
      <c r="E23" s="76"/>
      <c r="F23" s="76"/>
    </row>
  </sheetData>
  <sheetProtection password="CA47" sheet="1"/>
  <mergeCells count="26">
    <mergeCell ref="B14:B15"/>
    <mergeCell ref="B16:B17"/>
    <mergeCell ref="C14:C15"/>
    <mergeCell ref="C16:C17"/>
    <mergeCell ref="H14:I15"/>
    <mergeCell ref="H16:I17"/>
    <mergeCell ref="D14:D15"/>
    <mergeCell ref="D16:D17"/>
    <mergeCell ref="E14:E15"/>
    <mergeCell ref="E16:E17"/>
    <mergeCell ref="C11:D11"/>
    <mergeCell ref="H11:I11"/>
    <mergeCell ref="A1:E2"/>
    <mergeCell ref="B12:B13"/>
    <mergeCell ref="D12:D13"/>
    <mergeCell ref="F12:F13"/>
    <mergeCell ref="G12:G13"/>
    <mergeCell ref="H12:I13"/>
    <mergeCell ref="E12:E13"/>
    <mergeCell ref="C12:C13"/>
    <mergeCell ref="B22:C22"/>
    <mergeCell ref="D22:F22"/>
    <mergeCell ref="B19:C19"/>
    <mergeCell ref="E19:F19"/>
    <mergeCell ref="B20:C20"/>
    <mergeCell ref="D20:F20"/>
  </mergeCells>
  <printOptions/>
  <pageMargins left="0.787" right="0.787" top="0.984" bottom="0.984" header="0.512" footer="0.512"/>
  <pageSetup orientation="portrait" r:id="rId1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3" customWidth="1"/>
    <col min="4" max="4" width="3.625" style="3" customWidth="1"/>
    <col min="5" max="5" width="9.00390625" style="3" customWidth="1"/>
    <col min="6" max="8" width="10.25390625" style="3" customWidth="1"/>
    <col min="9" max="9" width="10.375" style="3" customWidth="1"/>
    <col min="10" max="10" width="9.875" style="3" customWidth="1"/>
    <col min="11" max="11" width="10.625" style="3" bestFit="1" customWidth="1"/>
    <col min="12" max="12" width="5.625" style="3" customWidth="1"/>
    <col min="13" max="16384" width="9.00390625" style="3" customWidth="1"/>
  </cols>
  <sheetData>
    <row r="1" spans="1:5" ht="13.5">
      <c r="A1" s="115" t="s">
        <v>141</v>
      </c>
      <c r="B1" s="116"/>
      <c r="C1" s="116"/>
      <c r="D1" s="116"/>
      <c r="E1" s="116"/>
    </row>
    <row r="2" spans="1:10" ht="13.5">
      <c r="A2" s="116"/>
      <c r="B2" s="116"/>
      <c r="C2" s="116"/>
      <c r="D2" s="116"/>
      <c r="E2" s="116"/>
      <c r="F2" s="1" t="s">
        <v>55</v>
      </c>
      <c r="G2" s="17" t="s">
        <v>24</v>
      </c>
      <c r="H2" s="17" t="s">
        <v>25</v>
      </c>
      <c r="I2" s="1" t="s">
        <v>12</v>
      </c>
      <c r="J2" s="1" t="s">
        <v>142</v>
      </c>
    </row>
    <row r="3" spans="6:10" ht="14.25" thickBot="1">
      <c r="F3" s="2" t="s">
        <v>39</v>
      </c>
      <c r="G3" s="2" t="s">
        <v>0</v>
      </c>
      <c r="H3" s="2" t="s">
        <v>8</v>
      </c>
      <c r="I3" s="2" t="s">
        <v>13</v>
      </c>
      <c r="J3" s="2" t="s">
        <v>143</v>
      </c>
    </row>
    <row r="4" spans="2:10" ht="15" thickBot="1" thickTop="1">
      <c r="B4" s="10" t="s">
        <v>40</v>
      </c>
      <c r="C4" s="155"/>
      <c r="D4" s="3" t="s">
        <v>10</v>
      </c>
      <c r="F4" s="2" t="s">
        <v>1</v>
      </c>
      <c r="G4" s="5">
        <f>SUM(G14+G18)</f>
        <v>0</v>
      </c>
      <c r="H4" s="5">
        <f>SUM(G15+G19)</f>
        <v>0</v>
      </c>
      <c r="I4" s="20">
        <f>G12</f>
        <v>0</v>
      </c>
      <c r="J4" s="20">
        <f>G16</f>
        <v>0</v>
      </c>
    </row>
    <row r="5" spans="6:10" ht="14.25" thickTop="1">
      <c r="F5" s="68" t="s">
        <v>2</v>
      </c>
      <c r="G5" s="69">
        <f>ROUNDUP(G4/18,0)</f>
        <v>0</v>
      </c>
      <c r="H5" s="69">
        <f>ROUNDUP(H4/18,0)</f>
        <v>0</v>
      </c>
      <c r="I5" s="77">
        <f>ROUNDUP(I4/18,0)</f>
        <v>0</v>
      </c>
      <c r="J5" s="77">
        <f>ROUNDUP(J4/97,0)</f>
        <v>0</v>
      </c>
    </row>
    <row r="6" spans="2:10" ht="13.5">
      <c r="B6" s="18" t="s">
        <v>50</v>
      </c>
      <c r="F6" s="71"/>
      <c r="G6" s="72"/>
      <c r="H6" s="72"/>
      <c r="I6" s="72"/>
      <c r="J6" s="72"/>
    </row>
    <row r="7" spans="2:9" ht="13.5">
      <c r="B7" s="3" t="s">
        <v>51</v>
      </c>
      <c r="F7" s="4"/>
      <c r="G7" s="9"/>
      <c r="H7" s="9"/>
      <c r="I7" s="9"/>
    </row>
    <row r="8" spans="6:9" ht="13.5">
      <c r="F8" s="4"/>
      <c r="G8" s="9"/>
      <c r="H8" s="9"/>
      <c r="I8" s="9"/>
    </row>
    <row r="11" spans="2:9" ht="13.5">
      <c r="B11" s="13" t="s">
        <v>43</v>
      </c>
      <c r="C11" s="113" t="s">
        <v>53</v>
      </c>
      <c r="D11" s="114"/>
      <c r="E11" s="15" t="s">
        <v>47</v>
      </c>
      <c r="F11" s="15" t="s">
        <v>38</v>
      </c>
      <c r="G11" s="16" t="s">
        <v>48</v>
      </c>
      <c r="H11" s="102" t="s">
        <v>49</v>
      </c>
      <c r="I11" s="103"/>
    </row>
    <row r="12" spans="2:9" ht="13.5">
      <c r="B12" s="104" t="s">
        <v>29</v>
      </c>
      <c r="C12" s="105">
        <v>0.1</v>
      </c>
      <c r="D12" s="106" t="s">
        <v>46</v>
      </c>
      <c r="E12" s="104">
        <f>SUM(C4*0.1)</f>
        <v>0</v>
      </c>
      <c r="F12" s="117" t="s">
        <v>15</v>
      </c>
      <c r="G12" s="119">
        <f>E12</f>
        <v>0</v>
      </c>
      <c r="H12" s="104" t="s">
        <v>11</v>
      </c>
      <c r="I12" s="104"/>
    </row>
    <row r="13" spans="2:9" ht="13.5">
      <c r="B13" s="104"/>
      <c r="C13" s="105"/>
      <c r="D13" s="106"/>
      <c r="E13" s="104"/>
      <c r="F13" s="118"/>
      <c r="G13" s="119"/>
      <c r="H13" s="104"/>
      <c r="I13" s="104"/>
    </row>
    <row r="14" spans="2:9" ht="13.5">
      <c r="B14" s="104" t="s">
        <v>27</v>
      </c>
      <c r="C14" s="105">
        <v>1.1</v>
      </c>
      <c r="D14" s="106" t="s">
        <v>46</v>
      </c>
      <c r="E14" s="104">
        <f>SUM(C4*1.1)</f>
        <v>0</v>
      </c>
      <c r="F14" s="2" t="s">
        <v>31</v>
      </c>
      <c r="G14" s="24">
        <f>SUM(E14/27*9)</f>
        <v>0</v>
      </c>
      <c r="H14" s="104" t="s">
        <v>9</v>
      </c>
      <c r="I14" s="104"/>
    </row>
    <row r="15" spans="2:9" ht="13.5">
      <c r="B15" s="104"/>
      <c r="C15" s="105"/>
      <c r="D15" s="106"/>
      <c r="E15" s="104"/>
      <c r="F15" s="8" t="s">
        <v>25</v>
      </c>
      <c r="G15" s="24">
        <f>SUM(E14/27*18)</f>
        <v>0</v>
      </c>
      <c r="H15" s="104"/>
      <c r="I15" s="104"/>
    </row>
    <row r="16" spans="2:9" ht="13.5">
      <c r="B16" s="104" t="s">
        <v>147</v>
      </c>
      <c r="C16" s="105"/>
      <c r="D16" s="106" t="s">
        <v>144</v>
      </c>
      <c r="E16" s="104">
        <f>SUM(C4)</f>
        <v>0</v>
      </c>
      <c r="F16" s="117" t="s">
        <v>145</v>
      </c>
      <c r="G16" s="120">
        <f>SUM(E16)</f>
        <v>0</v>
      </c>
      <c r="H16" s="93" t="s">
        <v>146</v>
      </c>
      <c r="I16" s="94"/>
    </row>
    <row r="17" spans="2:9" ht="13.5">
      <c r="B17" s="104"/>
      <c r="C17" s="105"/>
      <c r="D17" s="106"/>
      <c r="E17" s="104"/>
      <c r="F17" s="118"/>
      <c r="G17" s="121"/>
      <c r="H17" s="95"/>
      <c r="I17" s="96"/>
    </row>
    <row r="18" spans="2:9" ht="13.5">
      <c r="B18" s="104" t="s">
        <v>28</v>
      </c>
      <c r="C18" s="105">
        <v>1.1</v>
      </c>
      <c r="D18" s="106" t="s">
        <v>46</v>
      </c>
      <c r="E18" s="104">
        <f>SUM(C4*1.1)</f>
        <v>0</v>
      </c>
      <c r="F18" s="2" t="s">
        <v>31</v>
      </c>
      <c r="G18" s="24">
        <f>SUM(E18/27*9)</f>
        <v>0</v>
      </c>
      <c r="H18" s="104" t="s">
        <v>9</v>
      </c>
      <c r="I18" s="104"/>
    </row>
    <row r="19" spans="2:9" ht="13.5">
      <c r="B19" s="104"/>
      <c r="C19" s="105"/>
      <c r="D19" s="106"/>
      <c r="E19" s="104"/>
      <c r="F19" s="8" t="s">
        <v>25</v>
      </c>
      <c r="G19" s="24">
        <f>SUM(E18/27*18)</f>
        <v>0</v>
      </c>
      <c r="H19" s="104"/>
      <c r="I19" s="104"/>
    </row>
    <row r="21" spans="2:6" ht="14.25">
      <c r="B21" s="97"/>
      <c r="C21" s="97"/>
      <c r="D21" s="12"/>
      <c r="E21" s="98"/>
      <c r="F21" s="98"/>
    </row>
    <row r="22" spans="2:6" ht="14.25">
      <c r="B22" s="107"/>
      <c r="C22" s="107"/>
      <c r="D22" s="108"/>
      <c r="E22" s="109"/>
      <c r="F22" s="109"/>
    </row>
    <row r="23" spans="2:6" ht="14.25">
      <c r="B23" s="76"/>
      <c r="C23" s="76"/>
      <c r="D23" s="73"/>
      <c r="E23" s="74"/>
      <c r="F23" s="75"/>
    </row>
    <row r="24" spans="2:6" ht="14.25">
      <c r="B24" s="110"/>
      <c r="C24" s="110"/>
      <c r="D24" s="111"/>
      <c r="E24" s="111"/>
      <c r="F24" s="111"/>
    </row>
    <row r="25" spans="2:6" ht="13.5">
      <c r="B25" s="76"/>
      <c r="C25" s="76"/>
      <c r="D25" s="76"/>
      <c r="E25" s="76"/>
      <c r="F25" s="76"/>
    </row>
  </sheetData>
  <sheetProtection password="CA47" sheet="1"/>
  <mergeCells count="33">
    <mergeCell ref="B16:B17"/>
    <mergeCell ref="C16:C17"/>
    <mergeCell ref="D16:D17"/>
    <mergeCell ref="E16:E17"/>
    <mergeCell ref="H16:I17"/>
    <mergeCell ref="F16:F17"/>
    <mergeCell ref="G16:G17"/>
    <mergeCell ref="B21:C21"/>
    <mergeCell ref="E21:F21"/>
    <mergeCell ref="B22:C22"/>
    <mergeCell ref="D22:F22"/>
    <mergeCell ref="B24:C24"/>
    <mergeCell ref="D24:F24"/>
    <mergeCell ref="B14:B15"/>
    <mergeCell ref="C14:C15"/>
    <mergeCell ref="D14:D15"/>
    <mergeCell ref="E14:E15"/>
    <mergeCell ref="H14:I15"/>
    <mergeCell ref="B18:B19"/>
    <mergeCell ref="C18:C19"/>
    <mergeCell ref="D18:D19"/>
    <mergeCell ref="E18:E19"/>
    <mergeCell ref="H18:I19"/>
    <mergeCell ref="A1:E2"/>
    <mergeCell ref="C11:D11"/>
    <mergeCell ref="H11:I11"/>
    <mergeCell ref="B12:B13"/>
    <mergeCell ref="C12:C13"/>
    <mergeCell ref="D12:D13"/>
    <mergeCell ref="E12:E13"/>
    <mergeCell ref="F12:F13"/>
    <mergeCell ref="G12:G13"/>
    <mergeCell ref="H12:I13"/>
  </mergeCells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3" customWidth="1"/>
    <col min="4" max="4" width="3.625" style="3" customWidth="1"/>
    <col min="5" max="5" width="9.00390625" style="3" customWidth="1"/>
    <col min="6" max="8" width="10.25390625" style="3" customWidth="1"/>
    <col min="9" max="9" width="9.00390625" style="3" customWidth="1"/>
    <col min="10" max="10" width="9.875" style="3" customWidth="1"/>
    <col min="11" max="11" width="10.625" style="3" bestFit="1" customWidth="1"/>
    <col min="12" max="12" width="5.625" style="3" customWidth="1"/>
    <col min="13" max="16384" width="9.00390625" style="3" customWidth="1"/>
  </cols>
  <sheetData>
    <row r="1" spans="1:5" ht="13.5">
      <c r="A1" s="115" t="s">
        <v>58</v>
      </c>
      <c r="B1" s="116"/>
      <c r="C1" s="116"/>
      <c r="D1" s="116"/>
      <c r="E1" s="116"/>
    </row>
    <row r="2" spans="1:12" ht="13.5">
      <c r="A2" s="116"/>
      <c r="B2" s="116"/>
      <c r="C2" s="116"/>
      <c r="D2" s="116"/>
      <c r="E2" s="116"/>
      <c r="F2" s="1" t="s">
        <v>55</v>
      </c>
      <c r="G2" s="17" t="s">
        <v>24</v>
      </c>
      <c r="H2" s="17" t="s">
        <v>25</v>
      </c>
      <c r="I2" s="17" t="s">
        <v>23</v>
      </c>
      <c r="J2" s="17" t="s">
        <v>59</v>
      </c>
      <c r="K2" s="1" t="s">
        <v>12</v>
      </c>
      <c r="L2" s="19"/>
    </row>
    <row r="3" spans="6:12" ht="14.25" thickBot="1">
      <c r="F3" s="2" t="s">
        <v>39</v>
      </c>
      <c r="G3" s="2" t="s">
        <v>0</v>
      </c>
      <c r="H3" s="2" t="s">
        <v>8</v>
      </c>
      <c r="I3" s="2" t="s">
        <v>21</v>
      </c>
      <c r="J3" s="2" t="s">
        <v>26</v>
      </c>
      <c r="K3" s="2" t="s">
        <v>13</v>
      </c>
      <c r="L3" s="19"/>
    </row>
    <row r="4" spans="2:12" ht="15" thickBot="1" thickTop="1">
      <c r="B4" s="10" t="s">
        <v>40</v>
      </c>
      <c r="C4" s="155"/>
      <c r="D4" s="3" t="s">
        <v>14</v>
      </c>
      <c r="F4" s="2" t="s">
        <v>1</v>
      </c>
      <c r="G4" s="5">
        <f>SUM(G14+G16)</f>
        <v>0</v>
      </c>
      <c r="H4" s="5">
        <f>SUM(G15+G17)</f>
        <v>0</v>
      </c>
      <c r="I4" s="5">
        <f>SUM(G18)</f>
        <v>0</v>
      </c>
      <c r="J4" s="5">
        <f>G19</f>
        <v>0</v>
      </c>
      <c r="K4" s="20">
        <f>G12</f>
        <v>0</v>
      </c>
      <c r="L4" s="21"/>
    </row>
    <row r="5" spans="6:12" ht="14.25" thickTop="1">
      <c r="F5" s="68" t="s">
        <v>2</v>
      </c>
      <c r="G5" s="69">
        <f>ROUNDUP(G4/18,0)</f>
        <v>0</v>
      </c>
      <c r="H5" s="69">
        <f>ROUNDUP(H4/18,0)</f>
        <v>0</v>
      </c>
      <c r="I5" s="69">
        <f>ROUNDUP(I4/8,0)</f>
        <v>0</v>
      </c>
      <c r="J5" s="78">
        <f>ROUNDUP(J4/17,0)</f>
        <v>0</v>
      </c>
      <c r="K5" s="77">
        <f>ROUNDUP(K4/18,0)</f>
        <v>0</v>
      </c>
      <c r="L5" s="22"/>
    </row>
    <row r="6" spans="2:11" ht="13.5">
      <c r="B6" s="18" t="s">
        <v>50</v>
      </c>
      <c r="F6" s="71"/>
      <c r="G6" s="72"/>
      <c r="H6" s="72"/>
      <c r="I6" s="72"/>
      <c r="J6" s="72"/>
      <c r="K6" s="72"/>
    </row>
    <row r="7" spans="2:11" ht="13.5">
      <c r="B7" s="3" t="s">
        <v>51</v>
      </c>
      <c r="F7" s="4"/>
      <c r="G7" s="9"/>
      <c r="H7" s="9"/>
      <c r="I7" s="9"/>
      <c r="J7" s="9"/>
      <c r="K7" s="9"/>
    </row>
    <row r="8" spans="6:11" ht="13.5">
      <c r="F8" s="4"/>
      <c r="G8" s="9"/>
      <c r="H8" s="9"/>
      <c r="I8" s="9"/>
      <c r="J8" s="9"/>
      <c r="K8" s="9"/>
    </row>
    <row r="11" spans="2:9" ht="13.5">
      <c r="B11" s="13" t="s">
        <v>43</v>
      </c>
      <c r="C11" s="113" t="s">
        <v>53</v>
      </c>
      <c r="D11" s="114"/>
      <c r="E11" s="15" t="s">
        <v>54</v>
      </c>
      <c r="F11" s="15" t="s">
        <v>38</v>
      </c>
      <c r="G11" s="16" t="s">
        <v>48</v>
      </c>
      <c r="H11" s="102" t="s">
        <v>49</v>
      </c>
      <c r="I11" s="103"/>
    </row>
    <row r="12" spans="2:9" ht="13.5">
      <c r="B12" s="104" t="s">
        <v>29</v>
      </c>
      <c r="C12" s="105">
        <v>0.1</v>
      </c>
      <c r="D12" s="106" t="s">
        <v>61</v>
      </c>
      <c r="E12" s="104">
        <f>SUM(C4*0.1)</f>
        <v>0</v>
      </c>
      <c r="F12" s="117" t="s">
        <v>15</v>
      </c>
      <c r="G12" s="122">
        <f>E12</f>
        <v>0</v>
      </c>
      <c r="H12" s="104" t="s">
        <v>11</v>
      </c>
      <c r="I12" s="104"/>
    </row>
    <row r="13" spans="2:9" ht="13.5">
      <c r="B13" s="104"/>
      <c r="C13" s="105"/>
      <c r="D13" s="106"/>
      <c r="E13" s="104"/>
      <c r="F13" s="118"/>
      <c r="G13" s="123"/>
      <c r="H13" s="104"/>
      <c r="I13" s="104"/>
    </row>
    <row r="14" spans="2:9" ht="13.5">
      <c r="B14" s="104" t="s">
        <v>27</v>
      </c>
      <c r="C14" s="105">
        <v>1.1</v>
      </c>
      <c r="D14" s="106" t="s">
        <v>61</v>
      </c>
      <c r="E14" s="104">
        <f>SUM(C4*1.1)</f>
        <v>0</v>
      </c>
      <c r="F14" s="2" t="s">
        <v>31</v>
      </c>
      <c r="G14" s="5">
        <f>SUM(E14/27*9)</f>
        <v>0</v>
      </c>
      <c r="H14" s="104" t="s">
        <v>9</v>
      </c>
      <c r="I14" s="104"/>
    </row>
    <row r="15" spans="2:9" ht="13.5">
      <c r="B15" s="104"/>
      <c r="C15" s="105"/>
      <c r="D15" s="106"/>
      <c r="E15" s="104"/>
      <c r="F15" s="8" t="s">
        <v>25</v>
      </c>
      <c r="G15" s="5">
        <f>SUM(E14/27*18)</f>
        <v>0</v>
      </c>
      <c r="H15" s="104"/>
      <c r="I15" s="104"/>
    </row>
    <row r="16" spans="2:9" ht="13.5">
      <c r="B16" s="104" t="s">
        <v>28</v>
      </c>
      <c r="C16" s="105">
        <v>1.1</v>
      </c>
      <c r="D16" s="106" t="s">
        <v>61</v>
      </c>
      <c r="E16" s="104">
        <f>SUM(C4*1.1)</f>
        <v>0</v>
      </c>
      <c r="F16" s="8" t="s">
        <v>32</v>
      </c>
      <c r="G16" s="5">
        <f>SUM(E16/27*9)</f>
        <v>0</v>
      </c>
      <c r="H16" s="104" t="s">
        <v>9</v>
      </c>
      <c r="I16" s="104"/>
    </row>
    <row r="17" spans="2:9" ht="13.5">
      <c r="B17" s="104"/>
      <c r="C17" s="105"/>
      <c r="D17" s="106"/>
      <c r="E17" s="104"/>
      <c r="F17" s="8" t="s">
        <v>25</v>
      </c>
      <c r="G17" s="5">
        <f>SUM(E16/27*18)</f>
        <v>0</v>
      </c>
      <c r="H17" s="104"/>
      <c r="I17" s="104"/>
    </row>
    <row r="18" spans="2:11" ht="13.5">
      <c r="B18" s="104" t="s">
        <v>4</v>
      </c>
      <c r="C18" s="105">
        <v>2</v>
      </c>
      <c r="D18" s="106" t="s">
        <v>61</v>
      </c>
      <c r="E18" s="104">
        <f>SUM(C4*2)</f>
        <v>0</v>
      </c>
      <c r="F18" s="8" t="s">
        <v>60</v>
      </c>
      <c r="G18" s="5">
        <f>SUM(E18/22*4)</f>
        <v>0</v>
      </c>
      <c r="H18" s="104" t="s">
        <v>30</v>
      </c>
      <c r="I18" s="104"/>
      <c r="J18" s="7"/>
      <c r="K18" s="6"/>
    </row>
    <row r="19" spans="2:9" ht="13.5">
      <c r="B19" s="104"/>
      <c r="C19" s="105"/>
      <c r="D19" s="106"/>
      <c r="E19" s="104"/>
      <c r="F19" s="8" t="s">
        <v>59</v>
      </c>
      <c r="G19" s="5">
        <f>SUM(E18/22*17)</f>
        <v>0</v>
      </c>
      <c r="H19" s="104"/>
      <c r="I19" s="104"/>
    </row>
    <row r="21" spans="2:6" ht="14.25">
      <c r="B21" s="97"/>
      <c r="C21" s="97"/>
      <c r="D21" s="12"/>
      <c r="E21" s="98"/>
      <c r="F21" s="98"/>
    </row>
    <row r="22" spans="2:6" ht="14.25">
      <c r="B22" s="107"/>
      <c r="C22" s="107"/>
      <c r="D22" s="108"/>
      <c r="E22" s="109"/>
      <c r="F22" s="109"/>
    </row>
    <row r="23" spans="2:6" ht="14.25">
      <c r="B23" s="76"/>
      <c r="C23" s="76"/>
      <c r="D23" s="73"/>
      <c r="E23" s="74"/>
      <c r="F23" s="75"/>
    </row>
    <row r="24" spans="2:6" ht="14.25">
      <c r="B24" s="110"/>
      <c r="C24" s="110"/>
      <c r="D24" s="111"/>
      <c r="E24" s="111"/>
      <c r="F24" s="111"/>
    </row>
  </sheetData>
  <sheetProtection password="CA47" sheet="1"/>
  <mergeCells count="31">
    <mergeCell ref="H14:I15"/>
    <mergeCell ref="H16:I17"/>
    <mergeCell ref="H18:I19"/>
    <mergeCell ref="B18:B19"/>
    <mergeCell ref="B16:B17"/>
    <mergeCell ref="B14:B15"/>
    <mergeCell ref="D18:D19"/>
    <mergeCell ref="D16:D17"/>
    <mergeCell ref="D14:D15"/>
    <mergeCell ref="C18:C19"/>
    <mergeCell ref="C16:C17"/>
    <mergeCell ref="C14:C15"/>
    <mergeCell ref="C12:C13"/>
    <mergeCell ref="E18:E19"/>
    <mergeCell ref="E16:E17"/>
    <mergeCell ref="E14:E15"/>
    <mergeCell ref="E12:E13"/>
    <mergeCell ref="A1:E2"/>
    <mergeCell ref="C11:D11"/>
    <mergeCell ref="H11:I11"/>
    <mergeCell ref="H12:I13"/>
    <mergeCell ref="G12:G13"/>
    <mergeCell ref="F12:F13"/>
    <mergeCell ref="D12:D13"/>
    <mergeCell ref="B12:B13"/>
    <mergeCell ref="B24:C24"/>
    <mergeCell ref="D24:F24"/>
    <mergeCell ref="B21:C21"/>
    <mergeCell ref="E21:F21"/>
    <mergeCell ref="B22:C22"/>
    <mergeCell ref="D22:F22"/>
  </mergeCells>
  <printOptions/>
  <pageMargins left="0.787" right="0.787" top="0.984" bottom="0.984" header="0.512" footer="0.512"/>
  <pageSetup orientation="landscape" r:id="rId1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3" customWidth="1"/>
    <col min="4" max="4" width="3.625" style="3" customWidth="1"/>
    <col min="5" max="5" width="9.00390625" style="3" customWidth="1"/>
    <col min="6" max="6" width="10.50390625" style="3" bestFit="1" customWidth="1"/>
    <col min="7" max="8" width="9.00390625" style="3" customWidth="1"/>
    <col min="9" max="9" width="10.625" style="3" bestFit="1" customWidth="1"/>
    <col min="10" max="16384" width="9.00390625" style="3" customWidth="1"/>
  </cols>
  <sheetData>
    <row r="1" spans="1:5" ht="13.5">
      <c r="A1" s="115" t="s">
        <v>62</v>
      </c>
      <c r="B1" s="116"/>
      <c r="C1" s="116"/>
      <c r="D1" s="116"/>
      <c r="E1" s="116"/>
    </row>
    <row r="2" spans="1:11" ht="13.5">
      <c r="A2" s="116"/>
      <c r="B2" s="116"/>
      <c r="C2" s="116"/>
      <c r="D2" s="116"/>
      <c r="E2" s="116"/>
      <c r="F2" s="17" t="s">
        <v>55</v>
      </c>
      <c r="G2" s="17" t="s">
        <v>63</v>
      </c>
      <c r="H2" s="17" t="s">
        <v>64</v>
      </c>
      <c r="I2" s="17" t="s">
        <v>65</v>
      </c>
      <c r="J2" s="1" t="s">
        <v>35</v>
      </c>
      <c r="K2" s="1" t="s">
        <v>133</v>
      </c>
    </row>
    <row r="3" spans="6:11" ht="14.25" thickBot="1">
      <c r="F3" s="2" t="s">
        <v>39</v>
      </c>
      <c r="G3" s="2" t="s">
        <v>0</v>
      </c>
      <c r="H3" s="2" t="s">
        <v>8</v>
      </c>
      <c r="I3" s="2" t="s">
        <v>13</v>
      </c>
      <c r="J3" s="2" t="s">
        <v>134</v>
      </c>
      <c r="K3" s="2" t="s">
        <v>22</v>
      </c>
    </row>
    <row r="4" spans="2:11" ht="15" thickBot="1" thickTop="1">
      <c r="B4" s="10" t="s">
        <v>40</v>
      </c>
      <c r="C4" s="155"/>
      <c r="D4" s="14" t="s">
        <v>14</v>
      </c>
      <c r="F4" s="2" t="s">
        <v>1</v>
      </c>
      <c r="G4" s="5">
        <f>SUM(G14,G16)</f>
        <v>0</v>
      </c>
      <c r="H4" s="5">
        <f>SUM(G15,G17)</f>
        <v>0</v>
      </c>
      <c r="I4" s="5">
        <f>G12</f>
        <v>0</v>
      </c>
      <c r="J4" s="5">
        <f>G18</f>
        <v>0</v>
      </c>
      <c r="K4" s="5">
        <f>G20</f>
        <v>0</v>
      </c>
    </row>
    <row r="5" spans="6:11" ht="14.25" thickTop="1">
      <c r="F5" s="68" t="s">
        <v>2</v>
      </c>
      <c r="G5" s="69">
        <f>ROUNDUP(G4/18,0)</f>
        <v>0</v>
      </c>
      <c r="H5" s="69">
        <f>ROUNDUP(H4/18,0)</f>
        <v>0</v>
      </c>
      <c r="I5" s="69">
        <f>ROUNDUP(I4/18,0)</f>
        <v>0</v>
      </c>
      <c r="J5" s="69">
        <f>ROUNDUP(J4/8,0)</f>
        <v>0</v>
      </c>
      <c r="K5" s="69">
        <f>ROUNDUP(K4/15,0)</f>
        <v>0</v>
      </c>
    </row>
    <row r="6" spans="2:11" ht="13.5">
      <c r="B6" s="18" t="s">
        <v>50</v>
      </c>
      <c r="F6" s="71"/>
      <c r="G6" s="72"/>
      <c r="H6" s="72"/>
      <c r="I6" s="72"/>
      <c r="J6" s="72"/>
      <c r="K6" s="72"/>
    </row>
    <row r="7" spans="2:11" ht="13.5">
      <c r="B7" s="3" t="s">
        <v>51</v>
      </c>
      <c r="F7" s="4"/>
      <c r="G7" s="9"/>
      <c r="H7" s="9"/>
      <c r="I7" s="9"/>
      <c r="J7" s="9"/>
      <c r="K7" s="6"/>
    </row>
    <row r="8" spans="6:11" ht="13.5">
      <c r="F8" s="4"/>
      <c r="G8" s="9"/>
      <c r="H8" s="9"/>
      <c r="I8" s="9"/>
      <c r="J8" s="9"/>
      <c r="K8" s="9"/>
    </row>
    <row r="11" spans="2:9" ht="13.5">
      <c r="B11" s="13" t="s">
        <v>43</v>
      </c>
      <c r="C11" s="113" t="s">
        <v>53</v>
      </c>
      <c r="D11" s="114"/>
      <c r="E11" s="15" t="s">
        <v>54</v>
      </c>
      <c r="F11" s="15" t="s">
        <v>38</v>
      </c>
      <c r="G11" s="16" t="s">
        <v>48</v>
      </c>
      <c r="H11" s="102" t="s">
        <v>49</v>
      </c>
      <c r="I11" s="103"/>
    </row>
    <row r="12" spans="2:9" ht="13.5">
      <c r="B12" s="104" t="s">
        <v>67</v>
      </c>
      <c r="C12" s="105">
        <v>0.1</v>
      </c>
      <c r="D12" s="106" t="s">
        <v>61</v>
      </c>
      <c r="E12" s="104">
        <f>SUM(C4*0.1)</f>
        <v>0</v>
      </c>
      <c r="F12" s="126" t="s">
        <v>66</v>
      </c>
      <c r="G12" s="122">
        <f>E12</f>
        <v>0</v>
      </c>
      <c r="H12" s="104" t="s">
        <v>11</v>
      </c>
      <c r="I12" s="104"/>
    </row>
    <row r="13" spans="2:9" ht="13.5">
      <c r="B13" s="104"/>
      <c r="C13" s="105"/>
      <c r="D13" s="106"/>
      <c r="E13" s="104"/>
      <c r="F13" s="127"/>
      <c r="G13" s="123"/>
      <c r="H13" s="104"/>
      <c r="I13" s="104"/>
    </row>
    <row r="14" spans="2:9" ht="13.5">
      <c r="B14" s="124" t="s">
        <v>68</v>
      </c>
      <c r="C14" s="105">
        <v>1.1</v>
      </c>
      <c r="D14" s="106" t="s">
        <v>61</v>
      </c>
      <c r="E14" s="104">
        <f>SUM(C4*1.1)</f>
        <v>0</v>
      </c>
      <c r="F14" s="8" t="s">
        <v>32</v>
      </c>
      <c r="G14" s="5">
        <f>SUM(E14/27*9)</f>
        <v>0</v>
      </c>
      <c r="H14" s="104" t="s">
        <v>9</v>
      </c>
      <c r="I14" s="104"/>
    </row>
    <row r="15" spans="2:9" ht="13.5">
      <c r="B15" s="125"/>
      <c r="C15" s="105"/>
      <c r="D15" s="106"/>
      <c r="E15" s="104"/>
      <c r="F15" s="8" t="s">
        <v>25</v>
      </c>
      <c r="G15" s="5">
        <f>SUM(E14/27*18)</f>
        <v>0</v>
      </c>
      <c r="H15" s="104"/>
      <c r="I15" s="104"/>
    </row>
    <row r="16" spans="2:9" ht="13.5">
      <c r="B16" s="124" t="s">
        <v>69</v>
      </c>
      <c r="C16" s="105">
        <v>1.1</v>
      </c>
      <c r="D16" s="106" t="s">
        <v>61</v>
      </c>
      <c r="E16" s="104">
        <f>SUM(C4*1.1)</f>
        <v>0</v>
      </c>
      <c r="F16" s="8" t="s">
        <v>32</v>
      </c>
      <c r="G16" s="5">
        <f>SUM(E16/27*9)</f>
        <v>0</v>
      </c>
      <c r="H16" s="104" t="s">
        <v>9</v>
      </c>
      <c r="I16" s="104"/>
    </row>
    <row r="17" spans="2:9" ht="13.5">
      <c r="B17" s="125"/>
      <c r="C17" s="105"/>
      <c r="D17" s="106"/>
      <c r="E17" s="104"/>
      <c r="F17" s="8" t="s">
        <v>25</v>
      </c>
      <c r="G17" s="5">
        <f>SUM(E16/27*18)</f>
        <v>0</v>
      </c>
      <c r="H17" s="104"/>
      <c r="I17" s="104"/>
    </row>
    <row r="18" spans="2:9" ht="13.5">
      <c r="B18" s="117" t="s">
        <v>35</v>
      </c>
      <c r="C18" s="130">
        <v>0.1</v>
      </c>
      <c r="D18" s="128" t="s">
        <v>61</v>
      </c>
      <c r="E18" s="117">
        <f>SUM(C4)*0.1</f>
        <v>0</v>
      </c>
      <c r="F18" s="117" t="s">
        <v>35</v>
      </c>
      <c r="G18" s="122">
        <f>E18</f>
        <v>0</v>
      </c>
      <c r="H18" s="93" t="s">
        <v>136</v>
      </c>
      <c r="I18" s="94"/>
    </row>
    <row r="19" spans="2:9" ht="13.5">
      <c r="B19" s="118"/>
      <c r="C19" s="131"/>
      <c r="D19" s="129"/>
      <c r="E19" s="118"/>
      <c r="F19" s="118"/>
      <c r="G19" s="123"/>
      <c r="H19" s="95"/>
      <c r="I19" s="96"/>
    </row>
    <row r="20" spans="2:9" ht="13.5">
      <c r="B20" s="117" t="s">
        <v>135</v>
      </c>
      <c r="C20" s="130">
        <v>0.4</v>
      </c>
      <c r="D20" s="128" t="s">
        <v>61</v>
      </c>
      <c r="E20" s="117">
        <f>SUM(C4)*0.4</f>
        <v>0</v>
      </c>
      <c r="F20" s="117" t="s">
        <v>138</v>
      </c>
      <c r="G20" s="122">
        <f>E20</f>
        <v>0</v>
      </c>
      <c r="H20" s="93" t="s">
        <v>137</v>
      </c>
      <c r="I20" s="94"/>
    </row>
    <row r="21" spans="2:9" ht="13.5">
      <c r="B21" s="118"/>
      <c r="C21" s="131"/>
      <c r="D21" s="129"/>
      <c r="E21" s="118"/>
      <c r="F21" s="118"/>
      <c r="G21" s="123"/>
      <c r="H21" s="95"/>
      <c r="I21" s="96"/>
    </row>
    <row r="22" spans="2:9" ht="13.5">
      <c r="B22" s="6"/>
      <c r="F22" s="26"/>
      <c r="G22" s="25"/>
      <c r="H22" s="6"/>
      <c r="I22" s="6"/>
    </row>
    <row r="24" spans="2:6" ht="14.25">
      <c r="B24" s="107"/>
      <c r="C24" s="107"/>
      <c r="D24" s="108"/>
      <c r="E24" s="109"/>
      <c r="F24" s="109"/>
    </row>
    <row r="25" spans="2:7" ht="14.25">
      <c r="B25" s="76"/>
      <c r="C25" s="76"/>
      <c r="D25" s="73"/>
      <c r="E25" s="74"/>
      <c r="F25" s="75"/>
      <c r="G25" s="27"/>
    </row>
    <row r="26" spans="2:6" ht="14.25">
      <c r="B26" s="110"/>
      <c r="C26" s="110"/>
      <c r="D26" s="111"/>
      <c r="E26" s="111"/>
      <c r="F26" s="111"/>
    </row>
  </sheetData>
  <sheetProtection password="CA47" sheet="1"/>
  <mergeCells count="38">
    <mergeCell ref="H18:I19"/>
    <mergeCell ref="H20:I21"/>
    <mergeCell ref="E18:E19"/>
    <mergeCell ref="E20:E21"/>
    <mergeCell ref="F18:F19"/>
    <mergeCell ref="F20:F21"/>
    <mergeCell ref="G18:G19"/>
    <mergeCell ref="G20:G21"/>
    <mergeCell ref="E12:E13"/>
    <mergeCell ref="D12:D13"/>
    <mergeCell ref="C12:C13"/>
    <mergeCell ref="B12:B13"/>
    <mergeCell ref="B18:B19"/>
    <mergeCell ref="B20:B21"/>
    <mergeCell ref="D18:D19"/>
    <mergeCell ref="C18:C19"/>
    <mergeCell ref="C20:C21"/>
    <mergeCell ref="D20:D21"/>
    <mergeCell ref="H11:I11"/>
    <mergeCell ref="H16:I17"/>
    <mergeCell ref="H14:I15"/>
    <mergeCell ref="E16:E17"/>
    <mergeCell ref="E14:E15"/>
    <mergeCell ref="D16:D17"/>
    <mergeCell ref="D14:D15"/>
    <mergeCell ref="H12:I13"/>
    <mergeCell ref="G12:G13"/>
    <mergeCell ref="F12:F13"/>
    <mergeCell ref="B24:C24"/>
    <mergeCell ref="B26:C26"/>
    <mergeCell ref="D24:F24"/>
    <mergeCell ref="D26:F26"/>
    <mergeCell ref="A1:E2"/>
    <mergeCell ref="C11:D11"/>
    <mergeCell ref="C16:C17"/>
    <mergeCell ref="C14:C15"/>
    <mergeCell ref="B16:B17"/>
    <mergeCell ref="B14:B15"/>
  </mergeCells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3" customWidth="1"/>
    <col min="4" max="4" width="3.625" style="3" customWidth="1"/>
    <col min="5" max="5" width="9.00390625" style="3" customWidth="1"/>
    <col min="6" max="6" width="10.50390625" style="3" bestFit="1" customWidth="1"/>
    <col min="7" max="8" width="9.00390625" style="3" customWidth="1"/>
    <col min="9" max="9" width="10.625" style="3" bestFit="1" customWidth="1"/>
    <col min="10" max="16384" width="9.00390625" style="3" customWidth="1"/>
  </cols>
  <sheetData>
    <row r="1" spans="1:5" ht="13.5">
      <c r="A1" s="115" t="s">
        <v>72</v>
      </c>
      <c r="B1" s="116"/>
      <c r="C1" s="116"/>
      <c r="D1" s="116"/>
      <c r="E1" s="116"/>
    </row>
    <row r="2" spans="1:11" ht="13.5">
      <c r="A2" s="116"/>
      <c r="B2" s="116"/>
      <c r="C2" s="116"/>
      <c r="D2" s="116"/>
      <c r="E2" s="116"/>
      <c r="F2" s="17" t="s">
        <v>55</v>
      </c>
      <c r="G2" s="17" t="s">
        <v>63</v>
      </c>
      <c r="H2" s="17" t="s">
        <v>64</v>
      </c>
      <c r="I2" s="17" t="s">
        <v>65</v>
      </c>
      <c r="J2" s="1" t="s">
        <v>139</v>
      </c>
      <c r="K2" s="1" t="s">
        <v>133</v>
      </c>
    </row>
    <row r="3" spans="6:11" ht="14.25" thickBot="1">
      <c r="F3" s="2" t="s">
        <v>39</v>
      </c>
      <c r="G3" s="2" t="s">
        <v>0</v>
      </c>
      <c r="H3" s="2" t="s">
        <v>8</v>
      </c>
      <c r="I3" s="2" t="s">
        <v>13</v>
      </c>
      <c r="J3" s="2" t="s">
        <v>134</v>
      </c>
      <c r="K3" s="2" t="s">
        <v>22</v>
      </c>
    </row>
    <row r="4" spans="2:11" ht="15" thickBot="1" thickTop="1">
      <c r="B4" s="10" t="s">
        <v>40</v>
      </c>
      <c r="C4" s="155"/>
      <c r="D4" s="3" t="s">
        <v>10</v>
      </c>
      <c r="F4" s="2" t="s">
        <v>1</v>
      </c>
      <c r="G4" s="5">
        <f>SUM(G14,G16)</f>
        <v>0</v>
      </c>
      <c r="H4" s="5">
        <f>SUM(G15,G17)</f>
        <v>0</v>
      </c>
      <c r="I4" s="5">
        <f>G12</f>
        <v>0</v>
      </c>
      <c r="J4" s="5">
        <f>G18</f>
        <v>0</v>
      </c>
      <c r="K4" s="5">
        <f>G20+G22</f>
        <v>0</v>
      </c>
    </row>
    <row r="5" spans="6:11" ht="14.25" thickTop="1">
      <c r="F5" s="68" t="s">
        <v>2</v>
      </c>
      <c r="G5" s="69">
        <f>ROUNDUP(G4/18,0)</f>
        <v>0</v>
      </c>
      <c r="H5" s="69">
        <f>ROUNDUP(H4/18,0)</f>
        <v>0</v>
      </c>
      <c r="I5" s="69">
        <f>ROUNDUP(I4/18,0)</f>
        <v>0</v>
      </c>
      <c r="J5" s="69">
        <f>ROUNDUP(J4/8,0)</f>
        <v>0</v>
      </c>
      <c r="K5" s="69">
        <f>ROUNDUP(K4/15,0)</f>
        <v>0</v>
      </c>
    </row>
    <row r="6" spans="2:11" ht="13.5">
      <c r="B6" s="18" t="s">
        <v>50</v>
      </c>
      <c r="F6" s="71"/>
      <c r="G6" s="72"/>
      <c r="H6" s="72"/>
      <c r="I6" s="72"/>
      <c r="J6" s="72"/>
      <c r="K6" s="72"/>
    </row>
    <row r="7" spans="2:10" ht="13.5">
      <c r="B7" s="3" t="s">
        <v>51</v>
      </c>
      <c r="F7" s="4"/>
      <c r="G7" s="9"/>
      <c r="H7" s="9"/>
      <c r="I7" s="9"/>
      <c r="J7" s="9"/>
    </row>
    <row r="8" spans="6:10" ht="13.5">
      <c r="F8" s="4"/>
      <c r="G8" s="9"/>
      <c r="H8" s="9"/>
      <c r="I8" s="9"/>
      <c r="J8" s="9"/>
    </row>
    <row r="11" spans="2:9" ht="13.5">
      <c r="B11" s="13" t="s">
        <v>43</v>
      </c>
      <c r="C11" s="113" t="s">
        <v>53</v>
      </c>
      <c r="D11" s="114"/>
      <c r="E11" s="15" t="s">
        <v>54</v>
      </c>
      <c r="F11" s="15" t="s">
        <v>38</v>
      </c>
      <c r="G11" s="16" t="s">
        <v>48</v>
      </c>
      <c r="H11" s="102" t="s">
        <v>49</v>
      </c>
      <c r="I11" s="103"/>
    </row>
    <row r="12" spans="2:9" ht="13.5">
      <c r="B12" s="104" t="s">
        <v>67</v>
      </c>
      <c r="C12" s="105">
        <v>0.1</v>
      </c>
      <c r="D12" s="106" t="s">
        <v>61</v>
      </c>
      <c r="E12" s="104">
        <f>SUM(C4*0.1)</f>
        <v>0</v>
      </c>
      <c r="F12" s="133" t="s">
        <v>66</v>
      </c>
      <c r="G12" s="132">
        <f>E12</f>
        <v>0</v>
      </c>
      <c r="H12" s="104" t="s">
        <v>11</v>
      </c>
      <c r="I12" s="104"/>
    </row>
    <row r="13" spans="2:9" ht="13.5">
      <c r="B13" s="104"/>
      <c r="C13" s="105"/>
      <c r="D13" s="106"/>
      <c r="E13" s="104"/>
      <c r="F13" s="133"/>
      <c r="G13" s="132"/>
      <c r="H13" s="104"/>
      <c r="I13" s="104"/>
    </row>
    <row r="14" spans="2:9" ht="13.5">
      <c r="B14" s="124" t="s">
        <v>68</v>
      </c>
      <c r="C14" s="105">
        <v>1.1</v>
      </c>
      <c r="D14" s="106" t="s">
        <v>61</v>
      </c>
      <c r="E14" s="104">
        <f>SUM(C4*1.1)</f>
        <v>0</v>
      </c>
      <c r="F14" s="28" t="s">
        <v>32</v>
      </c>
      <c r="G14" s="23">
        <f>SUM(E14/27*9)</f>
        <v>0</v>
      </c>
      <c r="H14" s="93" t="s">
        <v>9</v>
      </c>
      <c r="I14" s="94"/>
    </row>
    <row r="15" spans="2:9" ht="13.5">
      <c r="B15" s="125"/>
      <c r="C15" s="105"/>
      <c r="D15" s="106"/>
      <c r="E15" s="104"/>
      <c r="F15" s="28" t="s">
        <v>25</v>
      </c>
      <c r="G15" s="23">
        <f>SUM(E14/27*18)</f>
        <v>0</v>
      </c>
      <c r="H15" s="95"/>
      <c r="I15" s="96"/>
    </row>
    <row r="16" spans="2:9" ht="13.5">
      <c r="B16" s="124" t="s">
        <v>69</v>
      </c>
      <c r="C16" s="105">
        <v>1.1</v>
      </c>
      <c r="D16" s="106" t="s">
        <v>61</v>
      </c>
      <c r="E16" s="104">
        <f>SUM(C4*1.1)</f>
        <v>0</v>
      </c>
      <c r="F16" s="28" t="s">
        <v>32</v>
      </c>
      <c r="G16" s="23">
        <f>SUM(E16/27*9)</f>
        <v>0</v>
      </c>
      <c r="H16" s="93" t="s">
        <v>9</v>
      </c>
      <c r="I16" s="94"/>
    </row>
    <row r="17" spans="2:9" ht="13.5">
      <c r="B17" s="125"/>
      <c r="C17" s="105"/>
      <c r="D17" s="106"/>
      <c r="E17" s="104"/>
      <c r="F17" s="28" t="s">
        <v>25</v>
      </c>
      <c r="G17" s="23">
        <f>SUM(E16/27*18)</f>
        <v>0</v>
      </c>
      <c r="H17" s="95"/>
      <c r="I17" s="96"/>
    </row>
    <row r="18" spans="2:9" ht="13.5">
      <c r="B18" s="104" t="s">
        <v>35</v>
      </c>
      <c r="C18" s="105">
        <v>0.1</v>
      </c>
      <c r="D18" s="106" t="s">
        <v>61</v>
      </c>
      <c r="E18" s="104">
        <f>SUM(C4)*0.1</f>
        <v>0</v>
      </c>
      <c r="F18" s="104" t="s">
        <v>139</v>
      </c>
      <c r="G18" s="132">
        <f>E18</f>
        <v>0</v>
      </c>
      <c r="H18" s="104" t="s">
        <v>136</v>
      </c>
      <c r="I18" s="104"/>
    </row>
    <row r="19" spans="2:9" ht="13.5">
      <c r="B19" s="104"/>
      <c r="C19" s="105"/>
      <c r="D19" s="106"/>
      <c r="E19" s="104"/>
      <c r="F19" s="104"/>
      <c r="G19" s="132"/>
      <c r="H19" s="104"/>
      <c r="I19" s="104"/>
    </row>
    <row r="20" spans="2:9" ht="13.5">
      <c r="B20" s="104" t="s">
        <v>70</v>
      </c>
      <c r="C20" s="105">
        <v>0.3</v>
      </c>
      <c r="D20" s="106" t="s">
        <v>61</v>
      </c>
      <c r="E20" s="104">
        <f>SUM(C4)*0.3</f>
        <v>0</v>
      </c>
      <c r="F20" s="104" t="s">
        <v>138</v>
      </c>
      <c r="G20" s="132">
        <f>E20</f>
        <v>0</v>
      </c>
      <c r="H20" s="104" t="s">
        <v>137</v>
      </c>
      <c r="I20" s="104"/>
    </row>
    <row r="21" spans="2:9" ht="13.5">
      <c r="B21" s="104"/>
      <c r="C21" s="105"/>
      <c r="D21" s="106"/>
      <c r="E21" s="104"/>
      <c r="F21" s="104"/>
      <c r="G21" s="132"/>
      <c r="H21" s="104"/>
      <c r="I21" s="104"/>
    </row>
    <row r="22" spans="2:9" ht="13.5">
      <c r="B22" s="104" t="s">
        <v>71</v>
      </c>
      <c r="C22" s="105">
        <v>0.3</v>
      </c>
      <c r="D22" s="106" t="s">
        <v>61</v>
      </c>
      <c r="E22" s="104">
        <f>SUM(C4)*0.3</f>
        <v>0</v>
      </c>
      <c r="F22" s="104" t="s">
        <v>138</v>
      </c>
      <c r="G22" s="132">
        <f>E22</f>
        <v>0</v>
      </c>
      <c r="H22" s="104" t="s">
        <v>137</v>
      </c>
      <c r="I22" s="104"/>
    </row>
    <row r="23" spans="2:9" ht="13.5">
      <c r="B23" s="104"/>
      <c r="C23" s="105"/>
      <c r="D23" s="106"/>
      <c r="E23" s="104"/>
      <c r="F23" s="104"/>
      <c r="G23" s="132"/>
      <c r="H23" s="104"/>
      <c r="I23" s="104"/>
    </row>
    <row r="25" spans="2:6" ht="14.25">
      <c r="B25" s="97"/>
      <c r="C25" s="97"/>
      <c r="D25" s="12"/>
      <c r="E25" s="98"/>
      <c r="F25" s="98"/>
    </row>
    <row r="26" spans="2:7" ht="14.25">
      <c r="B26" s="107"/>
      <c r="C26" s="107"/>
      <c r="D26" s="108"/>
      <c r="E26" s="109"/>
      <c r="F26" s="109"/>
      <c r="G26" s="27"/>
    </row>
    <row r="27" spans="2:6" ht="14.25">
      <c r="B27" s="76"/>
      <c r="C27" s="76"/>
      <c r="D27" s="73"/>
      <c r="E27" s="74"/>
      <c r="F27" s="75"/>
    </row>
    <row r="28" spans="2:6" ht="14.25">
      <c r="B28" s="110"/>
      <c r="C28" s="110"/>
      <c r="D28" s="111"/>
      <c r="E28" s="111"/>
      <c r="F28" s="111"/>
    </row>
    <row r="29" spans="2:6" ht="13.5">
      <c r="B29" s="76"/>
      <c r="C29" s="76"/>
      <c r="D29" s="76"/>
      <c r="E29" s="76"/>
      <c r="F29" s="76"/>
    </row>
  </sheetData>
  <sheetProtection password="CA47" sheet="1"/>
  <mergeCells count="47">
    <mergeCell ref="H14:I15"/>
    <mergeCell ref="H16:I17"/>
    <mergeCell ref="D12:D13"/>
    <mergeCell ref="C12:C13"/>
    <mergeCell ref="F12:F13"/>
    <mergeCell ref="E12:E13"/>
    <mergeCell ref="B12:B13"/>
    <mergeCell ref="H22:I23"/>
    <mergeCell ref="G22:G23"/>
    <mergeCell ref="F22:F23"/>
    <mergeCell ref="E22:E23"/>
    <mergeCell ref="D22:D23"/>
    <mergeCell ref="C22:C23"/>
    <mergeCell ref="B22:B23"/>
    <mergeCell ref="H12:I13"/>
    <mergeCell ref="G12:G13"/>
    <mergeCell ref="B18:B19"/>
    <mergeCell ref="E16:E17"/>
    <mergeCell ref="D16:D17"/>
    <mergeCell ref="C16:C17"/>
    <mergeCell ref="B16:B17"/>
    <mergeCell ref="B14:B15"/>
    <mergeCell ref="C14:C15"/>
    <mergeCell ref="D14:D15"/>
    <mergeCell ref="E14:E15"/>
    <mergeCell ref="H18:I19"/>
    <mergeCell ref="G18:G19"/>
    <mergeCell ref="F18:F19"/>
    <mergeCell ref="E18:E19"/>
    <mergeCell ref="D18:D19"/>
    <mergeCell ref="C18:C19"/>
    <mergeCell ref="A1:E2"/>
    <mergeCell ref="C11:D11"/>
    <mergeCell ref="H11:I11"/>
    <mergeCell ref="H20:I21"/>
    <mergeCell ref="G20:G21"/>
    <mergeCell ref="F20:F21"/>
    <mergeCell ref="E20:E21"/>
    <mergeCell ref="D20:D21"/>
    <mergeCell ref="C20:C21"/>
    <mergeCell ref="B20:B21"/>
    <mergeCell ref="B28:C28"/>
    <mergeCell ref="D28:F28"/>
    <mergeCell ref="B25:C25"/>
    <mergeCell ref="E25:F25"/>
    <mergeCell ref="B26:C26"/>
    <mergeCell ref="D26:F26"/>
  </mergeCells>
  <printOptions/>
  <pageMargins left="0.35" right="0.16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3" customWidth="1"/>
    <col min="4" max="4" width="3.375" style="3" bestFit="1" customWidth="1"/>
    <col min="5" max="5" width="9.00390625" style="3" customWidth="1"/>
    <col min="6" max="6" width="10.50390625" style="3" bestFit="1" customWidth="1"/>
    <col min="7" max="8" width="9.00390625" style="3" customWidth="1"/>
    <col min="9" max="9" width="9.375" style="3" customWidth="1"/>
    <col min="10" max="10" width="9.50390625" style="3" customWidth="1"/>
    <col min="11" max="11" width="9.625" style="3" customWidth="1"/>
    <col min="12" max="12" width="9.75390625" style="3" customWidth="1"/>
    <col min="13" max="16384" width="9.00390625" style="3" customWidth="1"/>
  </cols>
  <sheetData>
    <row r="1" spans="1:5" ht="13.5">
      <c r="A1" s="115" t="s">
        <v>73</v>
      </c>
      <c r="B1" s="116"/>
      <c r="C1" s="116"/>
      <c r="D1" s="116"/>
      <c r="E1" s="116"/>
    </row>
    <row r="2" spans="1:12" ht="13.5" customHeight="1">
      <c r="A2" s="116"/>
      <c r="B2" s="116"/>
      <c r="C2" s="116"/>
      <c r="D2" s="116"/>
      <c r="E2" s="116"/>
      <c r="F2" s="17" t="s">
        <v>55</v>
      </c>
      <c r="G2" s="17" t="s">
        <v>63</v>
      </c>
      <c r="H2" s="17" t="s">
        <v>64</v>
      </c>
      <c r="I2" s="17" t="s">
        <v>65</v>
      </c>
      <c r="J2" s="17" t="s">
        <v>77</v>
      </c>
      <c r="K2" s="17" t="s">
        <v>78</v>
      </c>
      <c r="L2" s="17" t="s">
        <v>79</v>
      </c>
    </row>
    <row r="3" spans="6:12" ht="14.25" thickBot="1">
      <c r="F3" s="8" t="s">
        <v>39</v>
      </c>
      <c r="G3" s="8" t="s">
        <v>0</v>
      </c>
      <c r="H3" s="8" t="s">
        <v>8</v>
      </c>
      <c r="I3" s="8" t="s">
        <v>18</v>
      </c>
      <c r="J3" s="8" t="s">
        <v>80</v>
      </c>
      <c r="K3" s="8" t="s">
        <v>81</v>
      </c>
      <c r="L3" s="8" t="s">
        <v>81</v>
      </c>
    </row>
    <row r="4" spans="2:12" ht="15" thickBot="1" thickTop="1">
      <c r="B4" s="10" t="s">
        <v>40</v>
      </c>
      <c r="C4" s="155"/>
      <c r="D4" s="14" t="s">
        <v>10</v>
      </c>
      <c r="F4" s="8" t="s">
        <v>1</v>
      </c>
      <c r="G4" s="30">
        <f>SUM(G14,G16)</f>
        <v>0</v>
      </c>
      <c r="H4" s="30">
        <f>SUM(G15,G17)</f>
        <v>0</v>
      </c>
      <c r="I4" s="30">
        <f>G12</f>
        <v>0</v>
      </c>
      <c r="J4" s="30">
        <f>G18</f>
        <v>0</v>
      </c>
      <c r="K4" s="30">
        <f>G20</f>
        <v>0</v>
      </c>
      <c r="L4" s="30">
        <f>G22</f>
        <v>0</v>
      </c>
    </row>
    <row r="5" spans="6:12" ht="14.25" thickTop="1">
      <c r="F5" s="80" t="s">
        <v>2</v>
      </c>
      <c r="G5" s="81">
        <f>ROUNDUP(G4/18,0)</f>
        <v>0</v>
      </c>
      <c r="H5" s="81">
        <f>ROUNDUP(H4/18,0)</f>
        <v>0</v>
      </c>
      <c r="I5" s="81">
        <f>ROUNDUP(I4/18,0)</f>
        <v>0</v>
      </c>
      <c r="J5" s="81">
        <f>ROUNDUP(J4/8,0)</f>
        <v>0</v>
      </c>
      <c r="K5" s="78">
        <f>ROUNDUP(K4/15,0)</f>
        <v>0</v>
      </c>
      <c r="L5" s="78">
        <f>ROUNDUP(L4/15,0)</f>
        <v>0</v>
      </c>
    </row>
    <row r="6" spans="2:12" ht="13.5">
      <c r="B6" s="18" t="s">
        <v>50</v>
      </c>
      <c r="F6" s="71"/>
      <c r="G6" s="72"/>
      <c r="H6" s="72"/>
      <c r="I6" s="72"/>
      <c r="J6" s="72"/>
      <c r="K6" s="72"/>
      <c r="L6" s="72"/>
    </row>
    <row r="7" spans="2:12" ht="13.5">
      <c r="B7" s="3" t="s">
        <v>51</v>
      </c>
      <c r="F7" s="70"/>
      <c r="G7" s="79"/>
      <c r="H7" s="79"/>
      <c r="I7" s="79"/>
      <c r="J7" s="79"/>
      <c r="K7" s="79"/>
      <c r="L7" s="76"/>
    </row>
    <row r="8" spans="6:12" ht="13.5">
      <c r="F8" s="4"/>
      <c r="G8" s="29"/>
      <c r="H8" s="29"/>
      <c r="I8" s="29"/>
      <c r="J8" s="29"/>
      <c r="K8" s="29"/>
      <c r="L8" s="29"/>
    </row>
    <row r="11" spans="2:9" ht="13.5">
      <c r="B11" s="13" t="s">
        <v>43</v>
      </c>
      <c r="C11" s="113" t="s">
        <v>53</v>
      </c>
      <c r="D11" s="114"/>
      <c r="E11" s="15" t="s">
        <v>54</v>
      </c>
      <c r="F11" s="15" t="s">
        <v>38</v>
      </c>
      <c r="G11" s="16" t="s">
        <v>48</v>
      </c>
      <c r="H11" s="102" t="s">
        <v>49</v>
      </c>
      <c r="I11" s="103"/>
    </row>
    <row r="12" spans="2:9" ht="13.5">
      <c r="B12" s="104" t="s">
        <v>67</v>
      </c>
      <c r="C12" s="105">
        <v>0.1</v>
      </c>
      <c r="D12" s="106" t="s">
        <v>52</v>
      </c>
      <c r="E12" s="104">
        <f>SUM(C4*0.1)</f>
        <v>0</v>
      </c>
      <c r="F12" s="133" t="s">
        <v>82</v>
      </c>
      <c r="G12" s="119">
        <f>E12</f>
        <v>0</v>
      </c>
      <c r="H12" s="104" t="s">
        <v>33</v>
      </c>
      <c r="I12" s="104"/>
    </row>
    <row r="13" spans="2:9" ht="13.5">
      <c r="B13" s="104"/>
      <c r="C13" s="105"/>
      <c r="D13" s="106"/>
      <c r="E13" s="104"/>
      <c r="F13" s="133"/>
      <c r="G13" s="119"/>
      <c r="H13" s="104"/>
      <c r="I13" s="104"/>
    </row>
    <row r="14" spans="2:9" ht="13.5">
      <c r="B14" s="136" t="s">
        <v>74</v>
      </c>
      <c r="C14" s="105">
        <v>1.1</v>
      </c>
      <c r="D14" s="106" t="s">
        <v>52</v>
      </c>
      <c r="E14" s="104">
        <f>SUM(C4*1.1)</f>
        <v>0</v>
      </c>
      <c r="F14" s="28" t="s">
        <v>83</v>
      </c>
      <c r="G14" s="24">
        <f>SUM(E14/27*9)</f>
        <v>0</v>
      </c>
      <c r="H14" s="93" t="s">
        <v>9</v>
      </c>
      <c r="I14" s="94"/>
    </row>
    <row r="15" spans="2:9" ht="13.5">
      <c r="B15" s="136"/>
      <c r="C15" s="105"/>
      <c r="D15" s="106"/>
      <c r="E15" s="104"/>
      <c r="F15" s="28" t="s">
        <v>84</v>
      </c>
      <c r="G15" s="24">
        <f>SUM(E14/27*18)</f>
        <v>0</v>
      </c>
      <c r="H15" s="95"/>
      <c r="I15" s="96"/>
    </row>
    <row r="16" spans="2:9" ht="13.5">
      <c r="B16" s="136" t="s">
        <v>69</v>
      </c>
      <c r="C16" s="105">
        <v>1.1</v>
      </c>
      <c r="D16" s="106" t="s">
        <v>52</v>
      </c>
      <c r="E16" s="104">
        <f>SUM(C4*1.1)</f>
        <v>0</v>
      </c>
      <c r="F16" s="28" t="s">
        <v>83</v>
      </c>
      <c r="G16" s="24">
        <f>SUM(E16/27*9)</f>
        <v>0</v>
      </c>
      <c r="H16" s="93" t="s">
        <v>9</v>
      </c>
      <c r="I16" s="94"/>
    </row>
    <row r="17" spans="2:9" ht="13.5">
      <c r="B17" s="136"/>
      <c r="C17" s="105"/>
      <c r="D17" s="106"/>
      <c r="E17" s="104"/>
      <c r="F17" s="28" t="s">
        <v>84</v>
      </c>
      <c r="G17" s="24">
        <f>SUM(E16/27*18)</f>
        <v>0</v>
      </c>
      <c r="H17" s="95"/>
      <c r="I17" s="96"/>
    </row>
    <row r="18" spans="2:9" ht="13.5">
      <c r="B18" s="104" t="s">
        <v>67</v>
      </c>
      <c r="C18" s="105">
        <v>0.1</v>
      </c>
      <c r="D18" s="106" t="s">
        <v>52</v>
      </c>
      <c r="E18" s="104">
        <f>SUM(C4)*0.1</f>
        <v>0</v>
      </c>
      <c r="F18" s="104" t="s">
        <v>35</v>
      </c>
      <c r="G18" s="119">
        <f>E18</f>
        <v>0</v>
      </c>
      <c r="H18" s="104" t="s">
        <v>136</v>
      </c>
      <c r="I18" s="104"/>
    </row>
    <row r="19" spans="2:9" ht="13.5">
      <c r="B19" s="104"/>
      <c r="C19" s="105"/>
      <c r="D19" s="106"/>
      <c r="E19" s="104"/>
      <c r="F19" s="104"/>
      <c r="G19" s="119"/>
      <c r="H19" s="104"/>
      <c r="I19" s="104"/>
    </row>
    <row r="20" spans="2:9" ht="13.5">
      <c r="B20" s="136" t="s">
        <v>75</v>
      </c>
      <c r="C20" s="105">
        <v>0.8</v>
      </c>
      <c r="D20" s="106" t="s">
        <v>52</v>
      </c>
      <c r="E20" s="104">
        <f>SUM(C4)*0.8</f>
        <v>0</v>
      </c>
      <c r="F20" s="104" t="s">
        <v>34</v>
      </c>
      <c r="G20" s="119">
        <f>E20</f>
        <v>0</v>
      </c>
      <c r="H20" s="104" t="s">
        <v>137</v>
      </c>
      <c r="I20" s="104"/>
    </row>
    <row r="21" spans="2:9" ht="13.5">
      <c r="B21" s="136"/>
      <c r="C21" s="105"/>
      <c r="D21" s="106"/>
      <c r="E21" s="104"/>
      <c r="F21" s="104"/>
      <c r="G21" s="119"/>
      <c r="H21" s="104"/>
      <c r="I21" s="104"/>
    </row>
    <row r="22" spans="2:9" ht="13.5">
      <c r="B22" s="136" t="s">
        <v>76</v>
      </c>
      <c r="C22" s="105">
        <v>0.4</v>
      </c>
      <c r="D22" s="106" t="s">
        <v>52</v>
      </c>
      <c r="E22" s="104">
        <f>SUM(C4)*0.4</f>
        <v>0</v>
      </c>
      <c r="F22" s="104" t="s">
        <v>138</v>
      </c>
      <c r="G22" s="119">
        <f>E22</f>
        <v>0</v>
      </c>
      <c r="H22" s="104" t="s">
        <v>137</v>
      </c>
      <c r="I22" s="104"/>
    </row>
    <row r="23" spans="2:9" ht="13.5">
      <c r="B23" s="136"/>
      <c r="C23" s="105"/>
      <c r="D23" s="106"/>
      <c r="E23" s="104"/>
      <c r="F23" s="104"/>
      <c r="G23" s="119"/>
      <c r="H23" s="104"/>
      <c r="I23" s="104"/>
    </row>
    <row r="24" spans="2:9" ht="13.5">
      <c r="B24" s="134"/>
      <c r="F24" s="26"/>
      <c r="G24" s="25"/>
      <c r="H24" s="6"/>
      <c r="I24" s="6"/>
    </row>
    <row r="25" ht="13.5">
      <c r="B25" s="135"/>
    </row>
    <row r="26" spans="2:6" ht="14.25">
      <c r="B26" s="107"/>
      <c r="C26" s="107"/>
      <c r="D26" s="108"/>
      <c r="E26" s="109"/>
      <c r="F26" s="109"/>
    </row>
    <row r="27" spans="2:7" ht="14.25">
      <c r="B27" s="76"/>
      <c r="C27" s="76"/>
      <c r="D27" s="73"/>
      <c r="E27" s="74"/>
      <c r="F27" s="75"/>
      <c r="G27" s="27"/>
    </row>
    <row r="28" spans="2:6" ht="14.25">
      <c r="B28" s="110"/>
      <c r="C28" s="110"/>
      <c r="D28" s="111"/>
      <c r="E28" s="111"/>
      <c r="F28" s="111"/>
    </row>
    <row r="29" spans="2:6" ht="13.5">
      <c r="B29" s="6"/>
      <c r="C29" s="6"/>
      <c r="D29" s="6"/>
      <c r="E29" s="6"/>
      <c r="F29" s="6"/>
    </row>
  </sheetData>
  <sheetProtection password="CA47" sheet="1"/>
  <mergeCells count="46">
    <mergeCell ref="A1:E2"/>
    <mergeCell ref="C11:D11"/>
    <mergeCell ref="D22:D23"/>
    <mergeCell ref="D20:D21"/>
    <mergeCell ref="D18:D19"/>
    <mergeCell ref="B14:B15"/>
    <mergeCell ref="B12:B13"/>
    <mergeCell ref="E14:E15"/>
    <mergeCell ref="E12:E13"/>
    <mergeCell ref="B26:C26"/>
    <mergeCell ref="B28:C28"/>
    <mergeCell ref="D26:F26"/>
    <mergeCell ref="D28:F28"/>
    <mergeCell ref="D12:D13"/>
    <mergeCell ref="C14:C15"/>
    <mergeCell ref="C12:C13"/>
    <mergeCell ref="F12:F13"/>
    <mergeCell ref="E16:E17"/>
    <mergeCell ref="D14:D15"/>
    <mergeCell ref="H11:I11"/>
    <mergeCell ref="B22:B23"/>
    <mergeCell ref="B20:B21"/>
    <mergeCell ref="B18:B19"/>
    <mergeCell ref="B16:B17"/>
    <mergeCell ref="F22:F23"/>
    <mergeCell ref="F20:F21"/>
    <mergeCell ref="F18:F19"/>
    <mergeCell ref="G12:G13"/>
    <mergeCell ref="H12:I13"/>
    <mergeCell ref="H22:I23"/>
    <mergeCell ref="H20:I21"/>
    <mergeCell ref="H18:I19"/>
    <mergeCell ref="C22:C23"/>
    <mergeCell ref="C20:C21"/>
    <mergeCell ref="D16:D17"/>
    <mergeCell ref="G22:G23"/>
    <mergeCell ref="H14:I15"/>
    <mergeCell ref="H16:I17"/>
    <mergeCell ref="E22:E23"/>
    <mergeCell ref="E20:E21"/>
    <mergeCell ref="E18:E19"/>
    <mergeCell ref="B24:B25"/>
    <mergeCell ref="G20:G21"/>
    <mergeCell ref="G18:G19"/>
    <mergeCell ref="C16:C17"/>
    <mergeCell ref="C18:C19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35" customWidth="1"/>
    <col min="4" max="4" width="3.375" style="35" bestFit="1" customWidth="1"/>
    <col min="5" max="5" width="9.00390625" style="35" customWidth="1"/>
    <col min="6" max="6" width="10.50390625" style="35" bestFit="1" customWidth="1"/>
    <col min="7" max="8" width="9.00390625" style="35" customWidth="1"/>
    <col min="9" max="9" width="9.375" style="35" customWidth="1"/>
    <col min="10" max="10" width="9.50390625" style="35" customWidth="1"/>
    <col min="11" max="11" width="9.625" style="35" customWidth="1"/>
    <col min="12" max="12" width="9.75390625" style="35" customWidth="1"/>
    <col min="13" max="16384" width="9.00390625" style="35" customWidth="1"/>
  </cols>
  <sheetData>
    <row r="1" spans="1:5" ht="13.5">
      <c r="A1" s="115" t="s">
        <v>85</v>
      </c>
      <c r="B1" s="116"/>
      <c r="C1" s="116"/>
      <c r="D1" s="116"/>
      <c r="E1" s="116"/>
    </row>
    <row r="2" spans="1:12" s="31" customFormat="1" ht="13.5">
      <c r="A2" s="116"/>
      <c r="B2" s="116"/>
      <c r="C2" s="116"/>
      <c r="D2" s="116"/>
      <c r="E2" s="116"/>
      <c r="F2" s="17" t="s">
        <v>55</v>
      </c>
      <c r="G2" s="17" t="s">
        <v>86</v>
      </c>
      <c r="H2" s="17" t="s">
        <v>87</v>
      </c>
      <c r="I2" s="17" t="s">
        <v>88</v>
      </c>
      <c r="J2" s="17" t="s">
        <v>89</v>
      </c>
      <c r="K2" s="17" t="s">
        <v>90</v>
      </c>
      <c r="L2" s="17" t="s">
        <v>91</v>
      </c>
    </row>
    <row r="3" spans="1:12" s="31" customFormat="1" ht="14.25" thickBot="1">
      <c r="A3" s="3"/>
      <c r="B3" s="3"/>
      <c r="C3" s="3"/>
      <c r="D3" s="3"/>
      <c r="E3" s="3"/>
      <c r="F3" s="2" t="s">
        <v>39</v>
      </c>
      <c r="G3" s="8" t="s">
        <v>0</v>
      </c>
      <c r="H3" s="8" t="s">
        <v>8</v>
      </c>
      <c r="I3" s="8" t="s">
        <v>18</v>
      </c>
      <c r="J3" s="8" t="s">
        <v>80</v>
      </c>
      <c r="K3" s="8" t="s">
        <v>81</v>
      </c>
      <c r="L3" s="8" t="s">
        <v>81</v>
      </c>
    </row>
    <row r="4" spans="2:12" s="31" customFormat="1" ht="15" thickBot="1" thickTop="1">
      <c r="B4" s="38" t="s">
        <v>40</v>
      </c>
      <c r="C4" s="156"/>
      <c r="D4" s="37" t="s">
        <v>10</v>
      </c>
      <c r="F4" s="8" t="s">
        <v>1</v>
      </c>
      <c r="G4" s="30">
        <f>SUM(G14,G16)</f>
        <v>0</v>
      </c>
      <c r="H4" s="30">
        <f>SUM(G15,G17)</f>
        <v>0</v>
      </c>
      <c r="I4" s="30">
        <f>G12</f>
        <v>0</v>
      </c>
      <c r="J4" s="30">
        <f>G18</f>
        <v>0</v>
      </c>
      <c r="K4" s="30">
        <f>G20+G22</f>
        <v>0</v>
      </c>
      <c r="L4" s="30">
        <f>G24</f>
        <v>0</v>
      </c>
    </row>
    <row r="5" spans="6:12" s="31" customFormat="1" ht="14.25" thickTop="1">
      <c r="F5" s="80" t="s">
        <v>2</v>
      </c>
      <c r="G5" s="81">
        <f>ROUNDUP(G4/18,0)</f>
        <v>0</v>
      </c>
      <c r="H5" s="81">
        <f>ROUNDUP(H4/18,0)</f>
        <v>0</v>
      </c>
      <c r="I5" s="81">
        <f>ROUNDUP(I4/18,0)</f>
        <v>0</v>
      </c>
      <c r="J5" s="81">
        <f>ROUNDUP(J4/8,0)</f>
        <v>0</v>
      </c>
      <c r="K5" s="78">
        <f>ROUNDUP(K4/15,0)</f>
        <v>0</v>
      </c>
      <c r="L5" s="78">
        <f>ROUNDUP(L4/15,0)</f>
        <v>0</v>
      </c>
    </row>
    <row r="6" spans="2:12" s="31" customFormat="1" ht="13.5">
      <c r="B6" s="18" t="s">
        <v>50</v>
      </c>
      <c r="F6" s="83"/>
      <c r="G6" s="84"/>
      <c r="H6" s="84"/>
      <c r="I6" s="84"/>
      <c r="J6" s="84"/>
      <c r="K6" s="84"/>
      <c r="L6" s="84"/>
    </row>
    <row r="7" spans="2:12" s="31" customFormat="1" ht="13.5">
      <c r="B7" s="3" t="s">
        <v>51</v>
      </c>
      <c r="F7" s="32"/>
      <c r="G7" s="39"/>
      <c r="H7" s="39"/>
      <c r="I7" s="39"/>
      <c r="J7" s="39"/>
      <c r="K7" s="39"/>
      <c r="L7" s="33"/>
    </row>
    <row r="8" spans="6:12" s="31" customFormat="1" ht="13.5">
      <c r="F8" s="32"/>
      <c r="G8" s="39"/>
      <c r="H8" s="39"/>
      <c r="I8" s="39"/>
      <c r="J8" s="39"/>
      <c r="K8" s="39"/>
      <c r="L8" s="39"/>
    </row>
    <row r="11" spans="2:15" s="31" customFormat="1" ht="14.25">
      <c r="B11" s="13" t="s">
        <v>43</v>
      </c>
      <c r="C11" s="113" t="s">
        <v>53</v>
      </c>
      <c r="D11" s="114"/>
      <c r="E11" s="15" t="s">
        <v>54</v>
      </c>
      <c r="F11" s="15" t="s">
        <v>38</v>
      </c>
      <c r="G11" s="16" t="s">
        <v>48</v>
      </c>
      <c r="H11" s="102" t="s">
        <v>49</v>
      </c>
      <c r="I11" s="103"/>
      <c r="K11" s="107"/>
      <c r="L11" s="107"/>
      <c r="M11" s="108"/>
      <c r="N11" s="109"/>
      <c r="O11" s="109"/>
    </row>
    <row r="12" spans="2:15" s="31" customFormat="1" ht="14.25">
      <c r="B12" s="104" t="s">
        <v>67</v>
      </c>
      <c r="C12" s="142">
        <v>0.1</v>
      </c>
      <c r="D12" s="143" t="s">
        <v>46</v>
      </c>
      <c r="E12" s="133">
        <f>SUM(C4*0.1)</f>
        <v>0</v>
      </c>
      <c r="F12" s="133" t="s">
        <v>92</v>
      </c>
      <c r="G12" s="137">
        <f>E12</f>
        <v>0</v>
      </c>
      <c r="H12" s="133" t="s">
        <v>33</v>
      </c>
      <c r="I12" s="133"/>
      <c r="K12" s="76"/>
      <c r="L12" s="76"/>
      <c r="M12" s="73"/>
      <c r="N12" s="74"/>
      <c r="O12" s="75"/>
    </row>
    <row r="13" spans="2:15" s="31" customFormat="1" ht="14.25">
      <c r="B13" s="104"/>
      <c r="C13" s="142"/>
      <c r="D13" s="143"/>
      <c r="E13" s="133"/>
      <c r="F13" s="133"/>
      <c r="G13" s="137"/>
      <c r="H13" s="133"/>
      <c r="I13" s="133"/>
      <c r="K13" s="110"/>
      <c r="L13" s="110"/>
      <c r="M13" s="111"/>
      <c r="N13" s="111"/>
      <c r="O13" s="111"/>
    </row>
    <row r="14" spans="2:15" s="31" customFormat="1" ht="13.5">
      <c r="B14" s="136" t="s">
        <v>74</v>
      </c>
      <c r="C14" s="142">
        <v>1.1</v>
      </c>
      <c r="D14" s="143" t="s">
        <v>46</v>
      </c>
      <c r="E14" s="133">
        <f>SUM(C4*1.1)</f>
        <v>0</v>
      </c>
      <c r="F14" s="41" t="s">
        <v>93</v>
      </c>
      <c r="G14" s="42">
        <f>SUM(E14/27*9)</f>
        <v>0</v>
      </c>
      <c r="H14" s="138" t="s">
        <v>9</v>
      </c>
      <c r="I14" s="139"/>
      <c r="K14" s="85"/>
      <c r="L14" s="85"/>
      <c r="M14" s="85"/>
      <c r="N14" s="85"/>
      <c r="O14" s="85"/>
    </row>
    <row r="15" spans="2:9" s="31" customFormat="1" ht="13.5">
      <c r="B15" s="136"/>
      <c r="C15" s="142"/>
      <c r="D15" s="143"/>
      <c r="E15" s="133"/>
      <c r="F15" s="41" t="s">
        <v>94</v>
      </c>
      <c r="G15" s="42">
        <f>SUM(E14/27*18)</f>
        <v>0</v>
      </c>
      <c r="H15" s="140"/>
      <c r="I15" s="141"/>
    </row>
    <row r="16" spans="2:9" s="31" customFormat="1" ht="13.5">
      <c r="B16" s="136" t="s">
        <v>69</v>
      </c>
      <c r="C16" s="142">
        <v>1.1</v>
      </c>
      <c r="D16" s="143" t="s">
        <v>46</v>
      </c>
      <c r="E16" s="133">
        <f>SUM(C4*1.1)</f>
        <v>0</v>
      </c>
      <c r="F16" s="41" t="s">
        <v>93</v>
      </c>
      <c r="G16" s="42">
        <f>SUM(E16/27*9)</f>
        <v>0</v>
      </c>
      <c r="H16" s="138" t="s">
        <v>9</v>
      </c>
      <c r="I16" s="139"/>
    </row>
    <row r="17" spans="2:9" s="31" customFormat="1" ht="13.5">
      <c r="B17" s="136"/>
      <c r="C17" s="142"/>
      <c r="D17" s="143"/>
      <c r="E17" s="133"/>
      <c r="F17" s="41" t="s">
        <v>94</v>
      </c>
      <c r="G17" s="42">
        <f>SUM(E16/27*18)</f>
        <v>0</v>
      </c>
      <c r="H17" s="140"/>
      <c r="I17" s="141"/>
    </row>
    <row r="18" spans="2:9" s="31" customFormat="1" ht="13.5">
      <c r="B18" s="104" t="s">
        <v>35</v>
      </c>
      <c r="C18" s="142">
        <v>0.1</v>
      </c>
      <c r="D18" s="143" t="s">
        <v>46</v>
      </c>
      <c r="E18" s="133">
        <f>SUM(C4)*0.1</f>
        <v>0</v>
      </c>
      <c r="F18" s="133" t="s">
        <v>95</v>
      </c>
      <c r="G18" s="137">
        <f>E18</f>
        <v>0</v>
      </c>
      <c r="H18" s="104" t="s">
        <v>136</v>
      </c>
      <c r="I18" s="133"/>
    </row>
    <row r="19" spans="2:9" s="31" customFormat="1" ht="13.5">
      <c r="B19" s="104"/>
      <c r="C19" s="142"/>
      <c r="D19" s="143"/>
      <c r="E19" s="133"/>
      <c r="F19" s="133"/>
      <c r="G19" s="137"/>
      <c r="H19" s="133"/>
      <c r="I19" s="133"/>
    </row>
    <row r="20" spans="2:9" s="31" customFormat="1" ht="13.5">
      <c r="B20" s="136" t="s">
        <v>75</v>
      </c>
      <c r="C20" s="142">
        <v>0.8</v>
      </c>
      <c r="D20" s="143" t="s">
        <v>46</v>
      </c>
      <c r="E20" s="133">
        <f>SUM(C4)*0.8</f>
        <v>0</v>
      </c>
      <c r="F20" s="133" t="s">
        <v>96</v>
      </c>
      <c r="G20" s="137">
        <f>E20</f>
        <v>0</v>
      </c>
      <c r="H20" s="104" t="s">
        <v>137</v>
      </c>
      <c r="I20" s="133"/>
    </row>
    <row r="21" spans="2:9" s="31" customFormat="1" ht="13.5">
      <c r="B21" s="136"/>
      <c r="C21" s="142"/>
      <c r="D21" s="143"/>
      <c r="E21" s="133"/>
      <c r="F21" s="133"/>
      <c r="G21" s="137"/>
      <c r="H21" s="133"/>
      <c r="I21" s="133"/>
    </row>
    <row r="22" spans="2:9" s="31" customFormat="1" ht="13.5">
      <c r="B22" s="136" t="s">
        <v>76</v>
      </c>
      <c r="C22" s="142">
        <v>0.8</v>
      </c>
      <c r="D22" s="143" t="s">
        <v>46</v>
      </c>
      <c r="E22" s="133">
        <f>SUM(C4)*0.8</f>
        <v>0</v>
      </c>
      <c r="F22" s="133" t="s">
        <v>96</v>
      </c>
      <c r="G22" s="137">
        <f>E22</f>
        <v>0</v>
      </c>
      <c r="H22" s="133" t="s">
        <v>137</v>
      </c>
      <c r="I22" s="133"/>
    </row>
    <row r="23" spans="2:9" s="31" customFormat="1" ht="13.5">
      <c r="B23" s="136"/>
      <c r="C23" s="142"/>
      <c r="D23" s="143"/>
      <c r="E23" s="133"/>
      <c r="F23" s="133"/>
      <c r="G23" s="137"/>
      <c r="H23" s="133"/>
      <c r="I23" s="133"/>
    </row>
    <row r="24" spans="2:9" s="31" customFormat="1" ht="13.5">
      <c r="B24" s="136" t="s">
        <v>98</v>
      </c>
      <c r="C24" s="142">
        <v>0.4</v>
      </c>
      <c r="D24" s="143" t="s">
        <v>46</v>
      </c>
      <c r="E24" s="133">
        <f>SUM(C4)*0.4</f>
        <v>0</v>
      </c>
      <c r="F24" s="133" t="s">
        <v>97</v>
      </c>
      <c r="G24" s="137">
        <f>E24</f>
        <v>0</v>
      </c>
      <c r="H24" s="133" t="s">
        <v>137</v>
      </c>
      <c r="I24" s="133"/>
    </row>
    <row r="25" spans="2:9" s="31" customFormat="1" ht="13.5">
      <c r="B25" s="136"/>
      <c r="C25" s="142"/>
      <c r="D25" s="143"/>
      <c r="E25" s="133"/>
      <c r="F25" s="133"/>
      <c r="G25" s="137"/>
      <c r="H25" s="133"/>
      <c r="I25" s="133"/>
    </row>
    <row r="26" spans="2:9" s="31" customFormat="1" ht="13.5">
      <c r="B26" s="33"/>
      <c r="F26" s="32"/>
      <c r="G26" s="34"/>
      <c r="H26" s="33"/>
      <c r="I26" s="33"/>
    </row>
    <row r="27" s="31" customFormat="1" ht="13.5"/>
    <row r="28" spans="2:6" ht="14.25">
      <c r="B28" s="97"/>
      <c r="C28" s="97"/>
      <c r="D28" s="12"/>
      <c r="E28" s="98"/>
      <c r="F28" s="98"/>
    </row>
    <row r="29" spans="2:7" ht="13.5">
      <c r="B29" s="40"/>
      <c r="C29" s="40"/>
      <c r="D29" s="40"/>
      <c r="E29" s="40"/>
      <c r="F29" s="40"/>
      <c r="G29" s="36"/>
    </row>
    <row r="30" spans="2:6" ht="14.25">
      <c r="B30" s="97"/>
      <c r="C30" s="97"/>
      <c r="D30" s="12"/>
      <c r="E30" s="98"/>
      <c r="F30" s="98"/>
    </row>
  </sheetData>
  <sheetProtection password="CA47" sheet="1"/>
  <mergeCells count="56">
    <mergeCell ref="B30:C30"/>
    <mergeCell ref="E30:F30"/>
    <mergeCell ref="E24:E25"/>
    <mergeCell ref="D24:D25"/>
    <mergeCell ref="C24:C25"/>
    <mergeCell ref="B24:B25"/>
    <mergeCell ref="H24:I25"/>
    <mergeCell ref="G24:G25"/>
    <mergeCell ref="F24:F25"/>
    <mergeCell ref="H22:I23"/>
    <mergeCell ref="B28:C28"/>
    <mergeCell ref="E28:F28"/>
    <mergeCell ref="G22:G23"/>
    <mergeCell ref="F22:F23"/>
    <mergeCell ref="E22:E23"/>
    <mergeCell ref="D22:D23"/>
    <mergeCell ref="A1:E2"/>
    <mergeCell ref="C11:D11"/>
    <mergeCell ref="F20:F21"/>
    <mergeCell ref="E20:E21"/>
    <mergeCell ref="D20:D21"/>
    <mergeCell ref="C20:C21"/>
    <mergeCell ref="E18:E19"/>
    <mergeCell ref="C22:C23"/>
    <mergeCell ref="B14:B15"/>
    <mergeCell ref="B12:B13"/>
    <mergeCell ref="B22:B23"/>
    <mergeCell ref="B20:B21"/>
    <mergeCell ref="B18:B19"/>
    <mergeCell ref="C14:C15"/>
    <mergeCell ref="B16:B17"/>
    <mergeCell ref="E16:E17"/>
    <mergeCell ref="D16:D17"/>
    <mergeCell ref="H20:I21"/>
    <mergeCell ref="G20:G21"/>
    <mergeCell ref="C16:C17"/>
    <mergeCell ref="D18:D19"/>
    <mergeCell ref="H18:I19"/>
    <mergeCell ref="G18:G19"/>
    <mergeCell ref="K11:L11"/>
    <mergeCell ref="M11:O11"/>
    <mergeCell ref="K13:L13"/>
    <mergeCell ref="M13:O13"/>
    <mergeCell ref="D12:D13"/>
    <mergeCell ref="C12:C13"/>
    <mergeCell ref="F12:F13"/>
    <mergeCell ref="E12:E13"/>
    <mergeCell ref="H11:I11"/>
    <mergeCell ref="H12:I13"/>
    <mergeCell ref="G12:G13"/>
    <mergeCell ref="H14:I15"/>
    <mergeCell ref="H16:I17"/>
    <mergeCell ref="F18:F19"/>
    <mergeCell ref="C18:C19"/>
    <mergeCell ref="E14:E15"/>
    <mergeCell ref="D14:D15"/>
  </mergeCells>
  <printOptions/>
  <pageMargins left="0.787" right="0.787" top="0.984" bottom="0.984" header="0.512" footer="0.512"/>
  <pageSetup orientation="portrait" paperSize="9" r:id="rId1"/>
  <headerFooter alignWithMargins="0">
    <oddHeader>&amp;C&amp;A</oddHeader>
    <oddFooter>&amp;C- &amp;P -</oddFooter>
  </headerFooter>
  <ignoredErrors>
    <ignoredError sqref="G15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sawamura masaru</cp:lastModifiedBy>
  <cp:lastPrinted>2012-10-29T10:15:11Z</cp:lastPrinted>
  <dcterms:created xsi:type="dcterms:W3CDTF">1998-10-16T01:47:35Z</dcterms:created>
  <dcterms:modified xsi:type="dcterms:W3CDTF">2019-04-15T08:59:21Z</dcterms:modified>
  <cp:category/>
  <cp:version/>
  <cp:contentType/>
  <cp:contentStatus/>
</cp:coreProperties>
</file>